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3256" windowHeight="12420" tabRatio="909"/>
  </bookViews>
  <sheets>
    <sheet name="FEKALNA ODVODNJA" sheetId="22" r:id="rId1"/>
    <sheet name="OBORINSKA ODVODNJA" sheetId="23" r:id="rId2"/>
    <sheet name="PROMETNICA" sheetId="19" r:id="rId3"/>
    <sheet name="REKAPITULACIJA" sheetId="21" r:id="rId4"/>
  </sheets>
  <definedNames>
    <definedName name="_xlnm.Print_Titles" localSheetId="0">'FEKALNA ODVODNJA'!$2:$2</definedName>
    <definedName name="_xlnm.Print_Titles" localSheetId="1">'OBORINSKA ODVODNJA'!$2:$2</definedName>
    <definedName name="_xlnm.Print_Titles" localSheetId="2">PROMETNICA!$2:$2</definedName>
    <definedName name="_xlnm.Print_Area" localSheetId="0">'FEKALNA ODVODNJA'!$A$2:$F$2</definedName>
    <definedName name="_xlnm.Print_Area" localSheetId="1">'OBORINSKA ODVODNJA'!$A$2:$F$2</definedName>
    <definedName name="_xlnm.Print_Area" localSheetId="2">PROMETNICA!$A$2:$F$2</definedName>
  </definedNames>
  <calcPr calcId="152511"/>
</workbook>
</file>

<file path=xl/calcChain.xml><?xml version="1.0" encoding="utf-8"?>
<calcChain xmlns="http://schemas.openxmlformats.org/spreadsheetml/2006/main">
  <c r="F72" i="23" l="1"/>
  <c r="F71" i="23"/>
  <c r="F70" i="23"/>
  <c r="F63" i="23"/>
  <c r="F62" i="23"/>
  <c r="F61" i="23"/>
  <c r="F57" i="23"/>
  <c r="F55" i="23"/>
  <c r="F54" i="23"/>
  <c r="F53" i="23"/>
  <c r="F64" i="23" s="1"/>
  <c r="F46" i="23"/>
  <c r="F45" i="23"/>
  <c r="F39" i="23"/>
  <c r="F38" i="23"/>
  <c r="F37" i="23"/>
  <c r="F36" i="23"/>
  <c r="F35" i="23"/>
  <c r="F29" i="23"/>
  <c r="F28" i="23"/>
  <c r="F27" i="23"/>
  <c r="F25" i="23"/>
  <c r="F24" i="23"/>
  <c r="F23" i="23"/>
  <c r="F21" i="23"/>
  <c r="F20" i="23"/>
  <c r="F18" i="23"/>
  <c r="F17" i="23"/>
  <c r="F15" i="23"/>
  <c r="F14" i="23"/>
  <c r="F12" i="23"/>
  <c r="F11" i="23"/>
  <c r="F41" i="19"/>
  <c r="F44" i="19"/>
  <c r="F28" i="19"/>
  <c r="F29" i="19"/>
  <c r="F17" i="19"/>
  <c r="F18" i="19"/>
  <c r="F19" i="19"/>
  <c r="F20" i="19"/>
  <c r="F21" i="19"/>
  <c r="F22" i="19"/>
  <c r="F9" i="19"/>
  <c r="F11" i="19"/>
  <c r="F41" i="23" l="1"/>
  <c r="F81" i="23" s="1"/>
  <c r="F47" i="23"/>
  <c r="F82" i="23" s="1"/>
  <c r="F83" i="23"/>
  <c r="F31" i="23"/>
  <c r="F80" i="23" s="1"/>
  <c r="F73" i="23"/>
  <c r="F84" i="23" s="1"/>
  <c r="F24" i="19"/>
  <c r="F43" i="19"/>
  <c r="F42" i="19"/>
  <c r="F40" i="19"/>
  <c r="F85" i="23" l="1"/>
  <c r="G6" i="21" s="1"/>
  <c r="F86" i="23"/>
  <c r="F87" i="23" s="1"/>
  <c r="F10" i="19"/>
  <c r="F9" i="22"/>
  <c r="F10" i="22"/>
  <c r="F11" i="22"/>
  <c r="F13" i="22"/>
  <c r="F15" i="22"/>
  <c r="F17" i="22"/>
  <c r="F18" i="22"/>
  <c r="F20" i="22"/>
  <c r="D21" i="22"/>
  <c r="F21" i="22" s="1"/>
  <c r="F28" i="22"/>
  <c r="F29" i="22"/>
  <c r="F30" i="22"/>
  <c r="F31" i="22"/>
  <c r="F37" i="22"/>
  <c r="F38" i="22" s="1"/>
  <c r="F69" i="22" s="1"/>
  <c r="F44" i="22"/>
  <c r="F46" i="22"/>
  <c r="F47" i="22"/>
  <c r="F49" i="22"/>
  <c r="F55" i="22"/>
  <c r="F56" i="22" s="1"/>
  <c r="F71" i="22" s="1"/>
  <c r="F32" i="22" l="1"/>
  <c r="F68" i="22" s="1"/>
  <c r="F50" i="22"/>
  <c r="F70" i="22" s="1"/>
  <c r="F23" i="22"/>
  <c r="F67" i="22" s="1"/>
  <c r="F72" i="22" l="1"/>
  <c r="G5" i="21" s="1"/>
  <c r="F73" i="22" l="1"/>
  <c r="F74" i="22" s="1"/>
  <c r="F45" i="19"/>
  <c r="F31" i="19"/>
  <c r="F8" i="19"/>
  <c r="F12" i="19" s="1"/>
  <c r="F52" i="19" l="1"/>
  <c r="F54" i="19"/>
  <c r="F53" i="19"/>
  <c r="F55" i="19"/>
  <c r="F56" i="19" l="1"/>
  <c r="G7" i="21" s="1"/>
  <c r="G9" i="21" s="1"/>
  <c r="F57" i="19" l="1"/>
  <c r="F58" i="19" s="1"/>
  <c r="G11" i="21"/>
  <c r="G13" i="21" s="1"/>
</calcChain>
</file>

<file path=xl/sharedStrings.xml><?xml version="1.0" encoding="utf-8"?>
<sst xmlns="http://schemas.openxmlformats.org/spreadsheetml/2006/main" count="345" uniqueCount="135">
  <si>
    <t>PRIPREMNI RADOVI</t>
  </si>
  <si>
    <t>1.</t>
  </si>
  <si>
    <t>ZEMLJANI RADOVI</t>
  </si>
  <si>
    <t>kom</t>
  </si>
  <si>
    <t>KOLIČINA</t>
  </si>
  <si>
    <t>IZNOS</t>
  </si>
  <si>
    <t>1.1.</t>
  </si>
  <si>
    <t>1.2.</t>
  </si>
  <si>
    <t>BROJ</t>
  </si>
  <si>
    <t>STAVKA</t>
  </si>
  <si>
    <t>JED. MJERA</t>
  </si>
  <si>
    <t>JED. CIJENA</t>
  </si>
  <si>
    <t>1.1.1.</t>
  </si>
  <si>
    <t>UKUPNO bez  PDV-a</t>
  </si>
  <si>
    <t>UKUPNO s PDV-om</t>
  </si>
  <si>
    <t>PDV 25%</t>
  </si>
  <si>
    <t>•</t>
  </si>
  <si>
    <t>m'</t>
  </si>
  <si>
    <r>
      <t>m</t>
    </r>
    <r>
      <rPr>
        <sz val="10"/>
        <rFont val="Calibri"/>
        <family val="2"/>
        <charset val="238"/>
      </rPr>
      <t>²</t>
    </r>
  </si>
  <si>
    <t>BETONSKI I AB RADOVI</t>
  </si>
  <si>
    <t>BETONSKI I AB RADOVI UKUPNO Kn</t>
  </si>
  <si>
    <t>ZIDARSKI RADOVI</t>
  </si>
  <si>
    <t>MONTAŽERSKI RADOVI</t>
  </si>
  <si>
    <t>okno</t>
  </si>
  <si>
    <t>MONTAŽERSKI RADOVI UKUPNO Kn</t>
  </si>
  <si>
    <t>ZAVRŠNI RADOVI</t>
  </si>
  <si>
    <t>Izrada elaborata izvedenog stanja cjevovoda, objekata na cjevovodu, terena i obližnjih instalacija te upis u katastar instalacija. Geodetsko snimanje potrebno je izvesti dok je cjevovod još vidljiv, nakon montaže cjevovoda, a prije zatrpavanja rovova (neposredno nakon završetka uspješno provedenih tlačnih probi). Elaborat mora biti izađen u apsolutnim (x,y,z) koordinatama i ovjeren od nadležnog katastarskog ureda. Elaborat se predaje investitoru u cjelovitom kartiranom i digitalnom obliku. Broj primjeraka prema dogovoru s investitorom. Obračun po m' cjevovoda.</t>
  </si>
  <si>
    <t xml:space="preserve">Izrada posteljice  za kanalizacijske cijevi na dnu rova od sitnog materijala - pijeska ili sitnog šljunčanog materijala (0-8 mm), debljine 10 cm s ručnim nabijanjem i po potrebi vlaženjem. Posteljica mora biti ravna i prilagođena obliku cijevi u uzdužnom smjeru da cijev po cijeloj dužini naliježe na istu.  Stavka obuhvaća materijal, prijevoz i ugradbu rastresitog materijala. Obračun po m³. </t>
  </si>
  <si>
    <t>Zatrpavanje rova do 30 cm iznad tjemena cijevi sitnim materijalom - pijesak ili sitni šljunčani materijal (0-8 mm). Prije početka zatrpavanja obavezno pregledati cjevovod i ustanoviti da  nema tehničkih oštećenja. Materijal nabijati strojnim i ručnim nabijačima. Obračun po m³</t>
  </si>
  <si>
    <t>Zatrpavanje preostalog dijela rova probranim sitnijim materijalom iz iskopa krupnoće zrna do maksimalno 12 cm. Materijal nabijati strojnim i ručnim nabijačima u slojevima od 30 cm, a završni sloj prije izrade asfaltne kolničke konstrukcije sabiti na modul stišljivosti Ms 40 MN/m2 i stupanj zbijenosti Sz 95% prema standardnom Proctorovom postupku. Obračun po m³.</t>
  </si>
  <si>
    <r>
      <t>m</t>
    </r>
    <r>
      <rPr>
        <sz val="10"/>
        <color rgb="FF000000"/>
        <rFont val="Calibri"/>
        <family val="2"/>
        <charset val="238"/>
      </rPr>
      <t>³</t>
    </r>
  </si>
  <si>
    <r>
      <t>m</t>
    </r>
    <r>
      <rPr>
        <sz val="10"/>
        <rFont val="Calibri"/>
        <family val="2"/>
        <charset val="238"/>
      </rPr>
      <t>³</t>
    </r>
  </si>
  <si>
    <t>Zbrinjavanje viška iskopanog materijala u skladu sa Pravilnikom o gospodarenju građevinskim otpadom (N.N. 38/08) . Obračun po m³ sraslog materijala.</t>
  </si>
  <si>
    <t>Zatrpavanje oko plastičnih revizijskih okana - pijesak ili finiji zamjenski materijal iz pozajmišta (0-8 mm). Materijal nabijati strojnim i ručnim nabijačima. Obračun po m³.</t>
  </si>
  <si>
    <t>Nabava, doprema i ugradba PVC kanalizacijskih cijevi SN8 sukladno normi HRN EN 1401-1:2009. U cijenu uračunata i dobava i transport svih potrebnih spojnica za cijevi i okna i sve gumene brtve. Obračun po m'.</t>
  </si>
  <si>
    <t xml:space="preserve">Nabava, doprema, raznošenje i ugradba revizijskih okana od orebrenog polietilena na pripremljenu betonsku podlogu. Okna su unutarnjeg promjera 800 mm u skladu s EN 476 i industrijski su proizvedena s kinetom i završnim konusnim djelom DN 600 mm. Materijal tijela mora izdržati ispitno opterećenje od 120 KN. Svi priključci dodatno potrebni po visini tijela okna izvode se pomoću IN-SITU priključaka promjera DN110-DN250. U cijenu su uključeni i svi brtveni elementi na spoju segmenata te na priključku cijevi s oknom koji moraju biti izrađeni u skladu s HRN EN 681-1.  Svi segmenti moraju biti jednostavno spojivi (važi i za spajanje cijevi na okno) uz garanciju vodonepropusnosti, statičke stabilnosti te otpornosti na djelovanje uzgona. Zasipavanje iskopa oko okna te nabijanje zasipa treba obaviti u skladu s upustvima proizvođača u ovisnosti o karakteristikama tla i prisutnosti podzemne vode. Visina h se odnosi na visinu od unutarnjeg dna okna do kote uređenog terena. Obračun po komadu kompletno ugrađenog okna. </t>
  </si>
  <si>
    <t>1.2.1.</t>
  </si>
  <si>
    <t>Sva geodetska mjerenja, osiguranja točaka, profiliranja, obnavljanja i održavanja za sve vrijeme trajanja radova te kontrole nagiba, kontrole točaka i kontrole visina svih objekata do primopredaje radova.</t>
  </si>
  <si>
    <t>1.2.2.</t>
  </si>
  <si>
    <t>1.2.3.</t>
  </si>
  <si>
    <t>1.2.4.</t>
  </si>
  <si>
    <t>1.2.5.</t>
  </si>
  <si>
    <t>1.3.1.</t>
  </si>
  <si>
    <t>1.3.2.</t>
  </si>
  <si>
    <t>1.3.</t>
  </si>
  <si>
    <t>1.4.</t>
  </si>
  <si>
    <t>1.4.1.</t>
  </si>
  <si>
    <t>1.5.</t>
  </si>
  <si>
    <t>1.5.1.</t>
  </si>
  <si>
    <t>OBORINSKA  ODVODNJA</t>
  </si>
  <si>
    <t>PRIPREMNI RADOVI UKUPNO</t>
  </si>
  <si>
    <r>
      <t>Strojni iskop rova za kanalizacijske cijevi oborinskih kolektora bez obzira na kategoriju materijala. Rov je pravokutnog oblika, dimenzija prema normalnim presjecima rova,  dubine dna prema uzdužnim profilima. Kod iskopa mora se paziti na pravilno odsijecanje stranica i dna. Iskopani materijal izbaciti na jednu stranu tako da od odbačenog materijala do ruba rova bude minimalno 1 m radi osiguranja rada u rovu, te rada na postavljanju cijevi.  Dno kanala treba ručno isplanirati na točnost ± 2 cm. Stavka obuhvaća razupiranje i podupiranje rova. U stavku je uključeno i proširenje rova na mjestima gdje dolaze kontrolna okna. Priznaje se iskop po normalnim profilima, prekop se neće priznati. Obračun po m</t>
    </r>
    <r>
      <rPr>
        <sz val="10"/>
        <color rgb="FF000000"/>
        <rFont val="Calibri"/>
        <family val="2"/>
        <charset val="238"/>
      </rPr>
      <t>³</t>
    </r>
    <r>
      <rPr>
        <sz val="10"/>
        <color rgb="FF000000"/>
        <rFont val="Calibri"/>
        <family val="2"/>
        <charset val="238"/>
        <scheme val="minor"/>
      </rPr>
      <t xml:space="preserve">.           </t>
    </r>
    <r>
      <rPr>
        <sz val="10"/>
        <color rgb="FFFF0000"/>
        <rFont val="Calibri"/>
        <family val="2"/>
        <charset val="238"/>
        <scheme val="minor"/>
      </rPr>
      <t xml:space="preserve">       </t>
    </r>
  </si>
  <si>
    <t>priključci vodolovnih grla DN 200</t>
  </si>
  <si>
    <t>ZEMLJANI RADOVI UKUPNO</t>
  </si>
  <si>
    <r>
      <t>Izrada podložnog betona montažnih revizijskih okana.  Izvodi se od betona C 25/30. Ploča je dimenzija 120*120 cm, debljina ploče je 10 cm. U stavku su uključeni sav potrebni materijal i rad. Obračun po m</t>
    </r>
    <r>
      <rPr>
        <sz val="10"/>
        <rFont val="Calibri"/>
        <family val="2"/>
        <charset val="238"/>
      </rPr>
      <t>³</t>
    </r>
    <r>
      <rPr>
        <sz val="10"/>
        <rFont val="Calibri"/>
        <family val="2"/>
        <charset val="238"/>
        <scheme val="minor"/>
      </rPr>
      <t xml:space="preserve"> betona.</t>
    </r>
  </si>
  <si>
    <r>
      <t xml:space="preserve">Izrada i montaža ploče za izjednačavanje iznad montažne AB ploče okna. Dimenzije ploče su 120 * 120 cm, debljine 15 cm sa kružnim otvorom u sredini </t>
    </r>
    <r>
      <rPr>
        <sz val="10"/>
        <rFont val="Calibri"/>
        <family val="2"/>
        <charset val="238"/>
      </rPr>
      <t>Φ</t>
    </r>
    <r>
      <rPr>
        <sz val="10"/>
        <rFont val="Calibri"/>
        <family val="2"/>
        <charset val="238"/>
        <scheme val="minor"/>
      </rPr>
      <t xml:space="preserve"> 60 cm. U stavku uključeni sav potreban materijal i rad. Obračun po m</t>
    </r>
    <r>
      <rPr>
        <sz val="10"/>
        <rFont val="Calibri"/>
        <family val="2"/>
        <charset val="238"/>
      </rPr>
      <t>³</t>
    </r>
    <r>
      <rPr>
        <sz val="10"/>
        <rFont val="Calibri"/>
        <family val="2"/>
        <charset val="238"/>
        <scheme val="minor"/>
      </rPr>
      <t xml:space="preserve"> ugrađenog betona.</t>
    </r>
  </si>
  <si>
    <r>
      <t xml:space="preserve">Izrada i montaža armirano - betonske rasteretne ploče montažnih revizijskih okana odvodnje. Izvodi se od betona C25/30. U ploči se ostavlja otvor </t>
    </r>
    <r>
      <rPr>
        <sz val="10"/>
        <rFont val="Calibri"/>
        <family val="2"/>
        <charset val="238"/>
      </rPr>
      <t>Φ</t>
    </r>
    <r>
      <rPr>
        <sz val="10"/>
        <rFont val="Calibri"/>
        <family val="2"/>
        <charset val="238"/>
        <scheme val="minor"/>
      </rPr>
      <t xml:space="preserve"> 600 mm za lijevano željezni poklopac.  Rasteretna ploča ne smije se oslanjati na montažno revizijsko okno tako da se opterećenje može prenositi na zbijeni materijal oko okna. Okvir lijevanog željeznog poklopca mora se učvrstiti betonom da bi se spriječilo pomicanje poklopca. Pojedinačna ploča sadrži 0,34 m3 betona i 70,0 kg armature. U stavku je uključena potrebna oplata. Obračun po komadu montirane ploče poklopca.</t>
    </r>
  </si>
  <si>
    <t>Izrada vodolovnih grla. Okno vodolovnog grla izvodi se od betonske cijevi DN 400 mm. Ova cijev polaže se na betonsku podlogu površine 70x70 cm, debljine 20 cm. Podloga i obloga oko  cijevi vodolovnog grla izvode se od betona C 12/15, a ležaj rešetke izvodi se od betona C25/30. U cijenu je uračunata potrebna oplata, te dobava, ugradba i njega betona, te sav drugi rad i materijal potreban za izradu vodolovnog grla. Obračun po komadu izvedenog vodolovnog grla.</t>
  </si>
  <si>
    <r>
      <t>Izrada betonske zaštite kanalizacijskih cijevi za priključke za vodolovna grla. Stavka obuhvaća izradu betonske zaštite kanalizacijskih cijevi DN 200 mm za priključke za vodolovna grla betonom C 12/15. Obloga se izvodi iznad tjemena cijevi u debljini sloja od 10 cm, a u cijeloj širini rova. U cijenu je uračunata dobava, ugradba i njega betona, te sav drugi rad i materijal potreban za izradu betonske zaštite. Obračun po m</t>
    </r>
    <r>
      <rPr>
        <sz val="10"/>
        <rFont val="Calibri"/>
        <family val="2"/>
        <charset val="238"/>
      </rPr>
      <t>³</t>
    </r>
    <r>
      <rPr>
        <sz val="10"/>
        <rFont val="Calibri"/>
        <family val="2"/>
        <charset val="238"/>
        <scheme val="minor"/>
      </rPr>
      <t xml:space="preserve"> betona.</t>
    </r>
  </si>
  <si>
    <t>Dobava, doprema na gradilišni deponij, raznošenje duž trase  te ugradba kanalizacijskih poklopaca kružnog oblika Φ600 mm nosivosti 400 kN s okvirom. Obračun po komadu ugrađenog poklopaca. Poklopci trebaju biti izvedeni u skladu s Odlukom o kvaliteti i izgledu poklopaca na području Grada Zadra, tj. moraju biti od sivog ljeva, imati strojno obrađen dosjed između poklopaca i okvira, na poklopcu mora biti izrezbaren grb Grada Zadra prema skici Odluke. Svaki isporučeni poklopac i okvir na sebi mora imati reljefno otisnut broj sarže za dotičnu godinu proizvodnje. Potrebno je priložiti certifikat o sukladnosti.</t>
  </si>
  <si>
    <t>Dobava i ugradba lijevanoželjeznih rešetki s okvirom za vodolovna grla. Lijevanoželjezne tipske kišne rešetke za vodolovna grla veličine su 400 x 400 mm, nosivosti 250 kN (teški tip). Obračun po komadu ugrađene rešetke.</t>
  </si>
  <si>
    <t>ZIDARSKI RADOVI UKUPNO</t>
  </si>
  <si>
    <t>DN 315 mm</t>
  </si>
  <si>
    <t>DN 400 mm</t>
  </si>
  <si>
    <t>Izrada probe vodonepropusnosti cjevovoda i objekata oborinske odvodnje u skladu s normom HRN EN 1610:1997. Obračun po m'</t>
  </si>
  <si>
    <t>ZAVRŠNI RADOVI UKUPNO</t>
  </si>
  <si>
    <t>REKAPITULACIJA OBORINSKA ODVODNJA</t>
  </si>
  <si>
    <r>
      <t>Planiranje dna rova za kanalizacijske cijevi, sa točnošću +/-2 cm.  Sve neravnine popraviti, udubine i šupljine ispuniti materijalom iz iskopa, a višak izbaciti van jame. Obračun po m</t>
    </r>
    <r>
      <rPr>
        <sz val="10"/>
        <rFont val="Calibri"/>
        <family val="2"/>
        <charset val="238"/>
      </rPr>
      <t>²</t>
    </r>
    <r>
      <rPr>
        <sz val="10"/>
        <rFont val="Calibri"/>
        <family val="2"/>
        <charset val="238"/>
        <scheme val="minor"/>
      </rPr>
      <t xml:space="preserve"> planirane površine.</t>
    </r>
  </si>
  <si>
    <t>glavni cjevovodi DN 400 mm</t>
  </si>
  <si>
    <t>glavni cjevovodi DN 315 mm</t>
  </si>
  <si>
    <r>
      <t>Strojni iskop rova širine 70 cm, a prosječne dubine 1,5 m za priključke slivnika DN 200 mm.  Obračun po m</t>
    </r>
    <r>
      <rPr>
        <sz val="10"/>
        <rFont val="Calibri"/>
        <family val="2"/>
        <charset val="238"/>
      </rPr>
      <t>³</t>
    </r>
  </si>
  <si>
    <t>Iskop jama za vodolovna grla. Građevne jame za vodolovna grla su dubine 1.0 m i površine 1x1 m. Obračun po m3.</t>
  </si>
  <si>
    <t>glavni cjevovodi DN 315,DN 400 mm, DN 530</t>
  </si>
  <si>
    <t>1.2.6.</t>
  </si>
  <si>
    <t>1.4.2.</t>
  </si>
  <si>
    <t>m²</t>
  </si>
  <si>
    <t>DN 200 mm</t>
  </si>
  <si>
    <t>glavni cjevovodi DN 315,DN 400 mm</t>
  </si>
  <si>
    <t>Strojni površinski iskop humusa s prebacivanjem na stalno odlagalište, s utovarom i prijevozom na mjesto oporabe ili zbrinjavanja. U debljini prema projektu, ili iznimno stvarne debljine prema uputama nadzornog inženjera. Rad se mjeri u kubičnim metrima stvarno iskopanog humusa, mjereno u sraslom stanju, a jedinična cijena uključuje  iskop humusa, prebacivanje u odlagalište s razastiranjem i planiranjem. Iskop s prebacivanjem (guranjem ili utovarom i prijevozom), razastiranjem i planiranjem iskopanog humusa na privremenom ili stalnom odlagalištu. Izvedba, kontrola kakvoće i obračun prema OTU 2-01.</t>
  </si>
  <si>
    <t>Uređenje temeljnog tla mehaničkim zbijanjem vezana tla, Sz≥95 %, Ms≥25 MN/m2.  Rad se mjeri i obračunava po četvornom metru stvarno uređenog temeljnog tla.  U cijenu je uključeno prethodno čišćenje te planiranje  i rad potreban za postizanje optimalne vlažnosti vezanih tala, vlaženjem ili rahljenjem i sušenjem, izravnavanje površine tla i zbijanje odgovarajućim sredstvima do tražene zbijenosti te sav rad, materijal i oprema potrebni za potpuno dovršenje stavke uključujući i ispitivanje i kontrolu kakvoće. Izvedba, kontrola kakvoće i obračun prema OTU 2-08.1.</t>
  </si>
  <si>
    <t>Izrada posteljice od miješanih materijala, Sz≥95 %, Ms≥25 MN/m2. Strojna izrada posteljice od zemljanih  ili miješanih materijala, završnog sloja usjeka ili nasipa, ujednačene nosivosti s grubim i finim planiranjem, eventualnom sanacijom pojedinih manjih površina slabijeg materijala i zbijanjem do tražene zbijenosti uz potrebno vlaženje ili sušenje. Izrada posteljice mora biti prema projektu, osobito obzirom na visinske kote, postignute nagibe i zbijenost materijala. Obračun je u četvornim metrima uređene i zbijene posteljice. U cijeni je uključen sav rad, materijal te prijevozi, potrebni za potpuno dovršenje uređene i zbijene posteljice, uključujući i ispitivanje i kontrolu kakvoće. Izvedba, kontrola kakvoće i obračun prema OTU 2-10, 2-10.1 i 2-10.2</t>
  </si>
  <si>
    <t>Izrada nasipa materijalom iz iskopa B kategorije, Sz≥95 %, Ms≥35 MN/m2, a stavka obuhvaća strojno nasipanje i razastiranje te planiranje  pokosa  nasipa prema projektu.  Obračun se mjeri u kubičnim metrima stvarno ugrađenog i zbijenog nasipa, a u cijenu je uključen sav rad na izradi nasipa te planiranje pokosa nasipa i čišćenje okoline, sav ostali rad, transporti i oprema, kao i ispitivanja i kontrola kakvoće. Izvedba, kontrola kakvoće i obračun prema OTU 2-09.</t>
  </si>
  <si>
    <t>Izrada habajućeg sloja (lako i vrlo lako prometno opterećenje) AC 8 surf  50/70 AG1 M1, debljine 4,0 cm.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 tehničkim svojstvima i zahtjevima za građevne proizvode za proizvodnju asfaltnih mješavina i za asfaltne slojeve kolnika.</t>
  </si>
  <si>
    <t xml:space="preserve">Izrada rampe za invalide omeđene malim rubnjakom, površine 4 m2.  Stavka obuhvaća uklanjanje postojećeg rubnjaka u duljini 3 m, iskop i uklanjanje materijala C kategorije u zoni pješačkih hodnika do dubine 30 cm, pripremu podloge i potrebne oplate, nabavu, prijevou i ugradnja upuštenih betonskih rubnjaka18/24 cm od betona C35/45, betonskih rubnjaka 8/20 cm od betona C30/37, koji se polažu na betonsku podlogu C12/15, u svemu prema detalju izvedbe u prilogu projekta. Stavka obuhvaća sav rad, opremu i materijal potreban za potpuno dovršenje rampe. Obračun je po komadu.  </t>
  </si>
  <si>
    <t>Izrada rubnjaka od predgotovljenih betonskih elemenata klase betona C 12/15, veličine 18/24 cm. Prema nacrtima, detaljima i uvjetima iz projekta.  Obračun je po m1 ugrađenog rubnjaka, a u jediničnu cijenu su uključeni nabava betona, svi prijevozi i prijenosi, izrada potrebne oplate, prijevoz i postavljanje elemenata rubnjaka u sloj cementnog morta debljine 2-3 cm, uz geodetsku kontrolu položaja i uređenje spojnica (fugiranje). Izvedba, kontrola kakvoće i obračun prema OTU 7-01.4.4.</t>
  </si>
  <si>
    <t>Strojni iskop linijskog rova za postavljanje betonskih rubnjaka. Rov je širine cca 26 cm, dubine prema visinama danim u projektu. Stavka obuhvaća i odvoz iskopanog materijala.Obračun po m1 .</t>
  </si>
  <si>
    <r>
      <t>m</t>
    </r>
    <r>
      <rPr>
        <vertAlign val="superscript"/>
        <sz val="10"/>
        <color theme="1"/>
        <rFont val="Arial"/>
        <family val="2"/>
        <charset val="238"/>
      </rPr>
      <t>1</t>
    </r>
  </si>
  <si>
    <r>
      <rPr>
        <sz val="10"/>
        <rFont val="Arial"/>
        <family val="2"/>
        <charset val="238"/>
      </rPr>
      <t>Odvoz materijala iz iskopa
Sav materijal iz iskopa mora se odvesti na deponiju na udaljenost koju odredi investitor.
U stavku je uključen utovar, prijevoz i istovar materijala, te razastiranje istog na deponiji.
Obračun po m3 odvezenog materijala u sraslom stanju.</t>
    </r>
    <r>
      <rPr>
        <sz val="10"/>
        <rFont val="Arial"/>
        <family val="2"/>
      </rPr>
      <t xml:space="preserve">
</t>
    </r>
  </si>
  <si>
    <t xml:space="preserve"> </t>
  </si>
  <si>
    <t>1.1.2.</t>
  </si>
  <si>
    <t>OBORINSKA ODVODNJA</t>
  </si>
  <si>
    <t>UKUPNO SA PDV</t>
  </si>
  <si>
    <t>UKUPNO BEZ PDV</t>
  </si>
  <si>
    <t>REKAPITULACIJA</t>
  </si>
  <si>
    <t>REKAPITULACIJA FEKALNA ODVODNJA</t>
  </si>
  <si>
    <t>ZAVRŠNI RADOVI UKUPNO Kn</t>
  </si>
  <si>
    <t>habajući sloj od asfalt-betona AC11 surf 50/70 AG3 M3</t>
  </si>
  <si>
    <t xml:space="preserve">bitumenizirani nosivi sloj AC 22 base 50/70 AG6 M2-E </t>
  </si>
  <si>
    <t>DN 250 mm</t>
  </si>
  <si>
    <t>Izrada probe vodonepropusnosti cjevovoda i objekata fekalne odvodnje u skladu s normom HRN EN 1610:1997. Obračun po m'</t>
  </si>
  <si>
    <t xml:space="preserve">Izvedba kućnih priključaka DN 200 mm na revizijsko okno projektiranog kolektora. Ovi radovi obuhvaćaju spajanje postojećih objekata na projektirani kolektor. Izvode se u svemu prema dogovoru s nadzornim inženjerom i nadležnom komunalnom službom. Na okna projektiranog kolektora ne smiju se priključiti mješoviti kanali, već samo fekalna kanalizacija. Obračun količina vrši se prema stvarno izvedenim radovima za svaki spoj. Stavka obuhvaća: iskolčenje trase priključka, zapilavanje, skidanje, razbijanje i odvoz postojeće površinske podloge, strojni i ručni iskop rova bez obzira na kategoriju materijala, s proširenjem na mjestu izrade graničnog okna. dno rova je širine 0,80 m, dubine cca 1,30 m, u slučaju pojavljivanja vode u rovu, istu evakuirati crpkama, planiranje dna rova, izrada pješčane posteljice i obloge oko cijevi - posteljica izvodi minimalne debljine 10 cm,a obloga u visini 30 cm od tjemena cijevi, nabava, doprema i ugradnja PVC cijevi za kanalizaciju SN 8 vanjskog profila 160 mm, duljine cca 5 m, izrada priključka IN SITU na PE okno projektiranog kolektora, strojno i ručno zatrpavanje preostalog dijela rova materijalom iz iskopa, ispitivanje na vodonepropusnost, snacija svih javnih površina i njihovo dovođenje u prvobitno stanje. U cijenu uključiti sav potreban rad i materijal na izradi priključka. Obračun se vrši po kom. </t>
  </si>
  <si>
    <t>ZIDARSKI RADOVI UKUPNO Kn</t>
  </si>
  <si>
    <t>Dobava, doprema na gradilišni deponij, raznošenje duž trase  te ugradba kanalizacijskih poklopaca kružnog oblika Φ600 mm nosivosti 400 kN s okvirom i ugrađuju se na ploče montažnih revizijskih okana. Ugradnja uz beton za fiksiranje poklopca okna kvalitete C25/30 . Obuhvaćen kompletan materijal i rad. Obračun po komadu ugrađenog poklopaca. Poklopci trebaju biti izvedeni u skladu s Odlukom o kvaliteti i izgledu poklopaca na području Grada Zadra, tj. moraju biti od sivog ljeva, imati strojno obrađen dosjed između poklopaca i okvira, na poklopcu mora biti izrezbaren grb Grada Zadra prema skici Odluke. Svaki isporučeni poklopac i okvir na sebi mora imati reljefno otisnut broj sarže za dotičnu godinu proizvodnje. Potrebno je priložiti certifikat o sukladnosti.</t>
  </si>
  <si>
    <t xml:space="preserve">Izrada betonske zaštite na mjestima križanja kanalizacijskih cijevi kolektora i ostalih instalacija.
Na svim križanjima kanalizacijskih cijevi glavnih kolektora i priključaka s ostalim podzemnim insalacijama (vodovodna mreža, elektro mreža i telekomunikacijska mreža) mora se izvršiti zaštita instalacija ugradnjom sloja betona C 12/15 debljine 10 cm sa gornje i donje strane cijevi, a u širini kanala, duljine min. 5 m. Prema detalju iz projekta.
U jediničnu cijenu uračunata je dobava, ugradba i njega betona, te sav drugi rad i materijal potreban za izradu betonske zaštite.
 Obračun po m3 ugrađenog betona.
</t>
  </si>
  <si>
    <r>
      <t xml:space="preserve">Izrada i montaža armirano - betonske rasteretne ploče montažnih revizijskih okana odvodnje. Izvodi se od betona C25/30. U ploči se ostavlja otvor </t>
    </r>
    <r>
      <rPr>
        <sz val="10"/>
        <rFont val="Calibri"/>
        <family val="2"/>
        <charset val="238"/>
      </rPr>
      <t>Φ</t>
    </r>
    <r>
      <rPr>
        <sz val="10"/>
        <rFont val="Calibri"/>
        <family val="2"/>
        <charset val="238"/>
        <scheme val="minor"/>
      </rPr>
      <t xml:space="preserve"> 600 mm za lijevano željezni poklopac.  Rasteretna ploča ne smije se oslanjati na montažno revizijsko okno tako da se opterećenje može prenositi na zbijeni materijal oko okna. Okvir lijevanog željeznog poklopca mora se učvrstiti betonom da bi se spriječilo pomicanje poklopca. Pojedinačna ploča sadrži 0,34 m3 betona i 70,0 kg armature Q-131. U stavku je uključena potrebna oplata, te sav rad i materijal. Obračun po komadu montirane ploče poklopca.</t>
    </r>
  </si>
  <si>
    <r>
      <t xml:space="preserve">Izrada i montaža ploče za izjednačavanje iznad rasteretne  AB ploče okna. Dimenzije ploče su 120 * 120 cm, debljine 15 cm sa kružnim otvorom u sredini </t>
    </r>
    <r>
      <rPr>
        <sz val="10"/>
        <rFont val="Calibri"/>
        <family val="2"/>
        <charset val="238"/>
      </rPr>
      <t>Φ</t>
    </r>
    <r>
      <rPr>
        <sz val="10"/>
        <rFont val="Calibri"/>
        <family val="2"/>
        <charset val="238"/>
        <scheme val="minor"/>
      </rPr>
      <t xml:space="preserve"> 60 cm. U stavku uključeni sav potreban materijal i rad. Obračun po m</t>
    </r>
    <r>
      <rPr>
        <sz val="10"/>
        <rFont val="Calibri"/>
        <family val="2"/>
        <charset val="238"/>
      </rPr>
      <t>³</t>
    </r>
    <r>
      <rPr>
        <sz val="10"/>
        <rFont val="Calibri"/>
        <family val="2"/>
        <charset val="238"/>
        <scheme val="minor"/>
      </rPr>
      <t xml:space="preserve"> ugrađenog betona.</t>
    </r>
  </si>
  <si>
    <r>
      <t>Izrada podložnog betona montažnih revizijskih okana.  Izvodi se od betona C 12/15. Podložni beton je dimenzija 120*120 cm, debljina 15 cm. U stavku su uključeni sav potrebni materijal i rad. Obračun po m</t>
    </r>
    <r>
      <rPr>
        <sz val="10"/>
        <rFont val="Calibri"/>
        <family val="2"/>
        <charset val="238"/>
      </rPr>
      <t>³</t>
    </r>
    <r>
      <rPr>
        <sz val="10"/>
        <rFont val="Calibri"/>
        <family val="2"/>
        <charset val="238"/>
        <scheme val="minor"/>
      </rPr>
      <t xml:space="preserve"> betona.</t>
    </r>
  </si>
  <si>
    <t>ZEMLJANI RADOVI UKUPNO Kn</t>
  </si>
  <si>
    <t>glavni cjevovodi DN 250 mm</t>
  </si>
  <si>
    <t>cjevovodi DN 250</t>
  </si>
  <si>
    <r>
      <t>Planiranje dna rova kanalizacijskih cijevi sa točnošću +/-2 cm.  Sve neravnine popraviti, udubine i šupljine ispuniti materijalom iz iskopa, a višak izbaciti van jame. Obračun po m</t>
    </r>
    <r>
      <rPr>
        <sz val="10"/>
        <rFont val="Calibri"/>
        <family val="2"/>
        <charset val="238"/>
      </rPr>
      <t>²</t>
    </r>
    <r>
      <rPr>
        <sz val="10"/>
        <rFont val="Calibri"/>
        <family val="2"/>
        <charset val="238"/>
        <scheme val="minor"/>
      </rPr>
      <t xml:space="preserve"> planirane površine.</t>
    </r>
  </si>
  <si>
    <t>Ručni iskop u materijalu A i B kategorije na mjestima gdje je to radi sigurnosnih razloga obavezno - na križanju projektiranih cjevovoda s drugim instalacijama, u blizini postojećih okana i sl. Te prema posebnim uvjetima građenja specijaliziranih organizacija za pojedinu vrstu instalacija. U pojasu zemljišta širine 1,5 m sa svake strane od osi kabela zabranjen j erad strojevima za iskop. Nakon iskopa strojem do dubine cca 50 cm pristupa se ručnom iskopu. Radove izvoditi uz maksimalan oprez i pripremu, kako bi se bezuvjetno osiguralo nesmetano funkcioniranje postojećih vodova. Obračun po m³ iskopanog materijala.</t>
  </si>
  <si>
    <t>proširenja za RO</t>
  </si>
  <si>
    <r>
      <t>Strojni iskop rova za kanalizacijske cijevi fekalnih  kolektora bez obzira na kategoriju materijala. Rov je pravokutnog oblika, dimenzija prema normalnim presjecima rova,  dubine dna prema uzdužnim profilima. Kod iskopa mora se paziti na pravilno odsijecanje stranica i dna. Iskopani materijal izbaciti na jednu stranu tako da od odbačenog materijala do ruba rova bude minimalno 1 m radi osiguranja rada u rovu, te rada na postavljanju cijevi.  Dno kanala treba ručno isplanirati na točnost ± 2 cm. Stavka obuhvaća razupiranje i podupiranje rova. U stavku je uključeno i proširenje rova na mjestima gdje dolaze kontrolna okna. Priznaje se iskop po normalnim profilima, prekop se neće priznati. Obračun po m</t>
    </r>
    <r>
      <rPr>
        <sz val="10"/>
        <color rgb="FF000000"/>
        <rFont val="Calibri"/>
        <family val="2"/>
        <charset val="238"/>
      </rPr>
      <t>³</t>
    </r>
    <r>
      <rPr>
        <sz val="10"/>
        <color rgb="FF000000"/>
        <rFont val="Calibri"/>
        <family val="2"/>
        <charset val="238"/>
        <scheme val="minor"/>
      </rPr>
      <t xml:space="preserve">.           </t>
    </r>
    <r>
      <rPr>
        <sz val="10"/>
        <color rgb="FFFF0000"/>
        <rFont val="Calibri"/>
        <family val="2"/>
        <charset val="238"/>
        <scheme val="minor"/>
      </rPr>
      <t xml:space="preserve">       </t>
    </r>
  </si>
  <si>
    <t>1.1.5.</t>
  </si>
  <si>
    <t>1.1.4.</t>
  </si>
  <si>
    <t>kpl</t>
  </si>
  <si>
    <t>Izrada elaborata privremene regulacije prometa, te dobava i postavljanje prometne signalizacije u skladu sa Elaboratom kako bi se omogućilo nesmetano izvođenje radova i sigurno odvijanje prometa. Obračun po kompletu.</t>
  </si>
  <si>
    <t>1.1.3.</t>
  </si>
  <si>
    <t>Lociranje i označavanje mjesta poznatih trasa podzemnih instalacija (vodovod, električni i TK kabeli), a prema situaciji te prema podacima odgovornih osoba nadležnih službi pripadajućih instalacija. Obračun po kompletu.</t>
  </si>
  <si>
    <t>FEKALNA  ODVODNJA</t>
  </si>
  <si>
    <t>1.1.6.</t>
  </si>
  <si>
    <t xml:space="preserve">FEKALNE I OBORINSKE ODVODNJE ULICE MILE GOJSALIĆ </t>
  </si>
  <si>
    <r>
      <t>Razbijanje postojećeg asfalta. 
U stavku je uključen utovar i prijevoz skinutog asfaltnog zastora na deponiju.
 Obračun po m</t>
    </r>
    <r>
      <rPr>
        <sz val="10"/>
        <rFont val="Calibri"/>
        <family val="2"/>
        <charset val="238"/>
      </rPr>
      <t>²</t>
    </r>
    <r>
      <rPr>
        <sz val="10"/>
        <rFont val="Calibri"/>
        <family val="2"/>
        <charset val="238"/>
        <scheme val="minor"/>
      </rPr>
      <t xml:space="preserve"> skinutog asfaltnog zastora.
</t>
    </r>
  </si>
  <si>
    <t xml:space="preserve">Izrada nosivog sloja od mehanički nabijenog kamenog materijala.                                                                       Nosivi sloj od mehanički nabijenog kamenog materijala debljine 25 cm.                                                                               Stavka uključuje dobavu i ugradbu kamenog materijala krupnoće zrna 0-60 mm. Sadržaj zrna manjih od 0,02 mm ne smije biti veći od 3%.Prije početka radova na kolničkoj konstrukciji nadzorni inženjer mora pregledati posteljicu, te upisom u građevni dnevnik dozvoliti izradu nosivih slojeva.
 Obračun po m3 ugrađenog i nabijenog materijala
</t>
  </si>
  <si>
    <t xml:space="preserve">Izrada nosivog sloja od mehanički nabijenog kamenog materijala.
Nosivi sloj od mehanički nabijenog kamenog materijala debljine 15 cm.
 Stavka uključuje dobavu i ugradbu kamenog materijala krupnoće zrna 0-60 mm. Sadržaj zrna manjih od 0,02 mm ne smije biti veći od 3%.Prije početka radova na kolničkoj konstrukciji nadzorni inženjer mora pregledati posteljicu, te upisom u građevni dnevnik dozvoliti izradu nosivih slojeva.
 Obračun po m3 ugrađenog i nabijenog materijala
</t>
  </si>
  <si>
    <t>1.1.7.</t>
  </si>
  <si>
    <t>1.1.8.</t>
  </si>
  <si>
    <t>1.4.3.</t>
  </si>
  <si>
    <t>1.4.4.</t>
  </si>
  <si>
    <t>PROMETNICA</t>
  </si>
  <si>
    <t>1.1.9.</t>
  </si>
  <si>
    <t>FEKALNA ODVODNJA</t>
  </si>
  <si>
    <t>REKAPITULACIJA PROMETNICA</t>
  </si>
  <si>
    <t xml:space="preserve">Obnova kolničke konstrukcije.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</si>
</sst>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k_n_-;\-* #,##0.00\ _k_n_-;_-* &quot;-&quot;??\ _k_n_-;_-@_-"/>
    <numFmt numFmtId="164" formatCode="###,##0.00"/>
  </numFmts>
  <fonts count="25" x14ac:knownFonts="1">
    <font>
      <sz val="11"/>
      <color theme="1"/>
      <name val="Calibri"/>
      <family val="2"/>
      <charset val="238"/>
      <scheme val="minor"/>
    </font>
    <font>
      <b/>
      <sz val="11"/>
      <color theme="1"/>
      <name val="Calibri"/>
      <family val="2"/>
      <charset val="238"/>
      <scheme val="minor"/>
    </font>
    <font>
      <sz val="11"/>
      <color rgb="FFFF0000"/>
      <name val="Calibri"/>
      <family val="2"/>
      <charset val="238"/>
      <scheme val="minor"/>
    </font>
    <font>
      <sz val="11"/>
      <name val="Calibri"/>
      <family val="2"/>
      <charset val="238"/>
      <scheme val="minor"/>
    </font>
    <font>
      <b/>
      <sz val="11"/>
      <name val="Calibri"/>
      <family val="2"/>
      <charset val="238"/>
      <scheme val="minor"/>
    </font>
    <font>
      <sz val="11"/>
      <color theme="1"/>
      <name val="Calibri"/>
      <family val="2"/>
      <charset val="238"/>
      <scheme val="minor"/>
    </font>
    <font>
      <sz val="9"/>
      <name val="Calibri"/>
      <family val="2"/>
      <charset val="238"/>
      <scheme val="minor"/>
    </font>
    <font>
      <b/>
      <sz val="9"/>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sz val="10"/>
      <name val="Calibri"/>
      <family val="2"/>
      <charset val="238"/>
    </font>
    <font>
      <sz val="10"/>
      <name val="Calibri"/>
      <family val="2"/>
      <charset val="238"/>
      <scheme val="minor"/>
    </font>
    <font>
      <b/>
      <sz val="11"/>
      <color rgb="FFFF0000"/>
      <name val="Calibri"/>
      <family val="2"/>
      <charset val="238"/>
      <scheme val="minor"/>
    </font>
    <font>
      <sz val="10"/>
      <color rgb="FFFF0000"/>
      <name val="Calibri"/>
      <family val="2"/>
      <charset val="238"/>
      <scheme val="minor"/>
    </font>
    <font>
      <b/>
      <sz val="10"/>
      <color rgb="FFFF0000"/>
      <name val="Calibri"/>
      <family val="2"/>
      <charset val="238"/>
      <scheme val="minor"/>
    </font>
    <font>
      <b/>
      <sz val="10"/>
      <name val="Calibri"/>
      <family val="2"/>
      <charset val="238"/>
      <scheme val="minor"/>
    </font>
    <font>
      <sz val="10"/>
      <color rgb="FF000000"/>
      <name val="Calibri"/>
      <family val="2"/>
      <charset val="238"/>
      <scheme val="minor"/>
    </font>
    <font>
      <sz val="10"/>
      <color rgb="FF000000"/>
      <name val="Calibri"/>
      <family val="2"/>
      <charset val="238"/>
    </font>
    <font>
      <sz val="11"/>
      <color theme="1"/>
      <name val="Calibri"/>
      <family val="2"/>
      <scheme val="minor"/>
    </font>
    <font>
      <sz val="9"/>
      <color rgb="FFFF0000"/>
      <name val="Calibri"/>
      <family val="2"/>
      <charset val="238"/>
      <scheme val="minor"/>
    </font>
    <font>
      <sz val="10"/>
      <name val="Arial"/>
      <family val="2"/>
      <charset val="238"/>
    </font>
    <font>
      <sz val="9"/>
      <name val="Calibri"/>
      <family val="2"/>
      <charset val="238"/>
    </font>
    <font>
      <vertAlign val="superscript"/>
      <sz val="10"/>
      <color theme="1"/>
      <name val="Arial"/>
      <family val="2"/>
      <charset val="238"/>
    </font>
    <font>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top style="double">
        <color auto="1"/>
      </top>
      <bottom/>
      <diagonal/>
    </border>
  </borders>
  <cellStyleXfs count="16">
    <xf numFmtId="0" fontId="0" fillId="0" borderId="0"/>
    <xf numFmtId="43" fontId="5"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21" fillId="0" borderId="0"/>
  </cellStyleXfs>
  <cellXfs count="136">
    <xf numFmtId="0" fontId="0" fillId="0" borderId="0" xfId="0"/>
    <xf numFmtId="49" fontId="4" fillId="2" borderId="1" xfId="0" applyNumberFormat="1" applyFont="1" applyFill="1" applyBorder="1" applyAlignment="1">
      <alignment horizontal="right" vertical="top"/>
    </xf>
    <xf numFmtId="0" fontId="7" fillId="2" borderId="2" xfId="0" applyFont="1" applyFill="1" applyBorder="1" applyAlignment="1">
      <alignment horizontal="center" vertical="center" wrapText="1"/>
    </xf>
    <xf numFmtId="0" fontId="8" fillId="0" borderId="0" xfId="0" applyFont="1"/>
    <xf numFmtId="4" fontId="0" fillId="0" borderId="0" xfId="0" applyNumberFormat="1"/>
    <xf numFmtId="4" fontId="7" fillId="2" borderId="3" xfId="1" applyNumberFormat="1" applyFont="1" applyFill="1" applyBorder="1" applyAlignment="1">
      <alignment horizontal="center" vertical="center" wrapText="1"/>
    </xf>
    <xf numFmtId="4" fontId="8" fillId="0" borderId="0" xfId="0" applyNumberFormat="1" applyFont="1"/>
    <xf numFmtId="4" fontId="7" fillId="2" borderId="2" xfId="0" applyNumberFormat="1" applyFont="1" applyFill="1" applyBorder="1" applyAlignment="1">
      <alignment horizontal="center" vertical="center" wrapText="1"/>
    </xf>
    <xf numFmtId="0" fontId="8" fillId="0" borderId="0" xfId="0" applyFont="1" applyFill="1"/>
    <xf numFmtId="0" fontId="12" fillId="0" borderId="0" xfId="0" applyFont="1" applyAlignment="1">
      <alignment vertical="top" wrapText="1"/>
    </xf>
    <xf numFmtId="49" fontId="12" fillId="0" borderId="0" xfId="0" applyNumberFormat="1" applyFont="1" applyAlignment="1">
      <alignment horizontal="right" vertical="top"/>
    </xf>
    <xf numFmtId="0" fontId="12" fillId="0" borderId="0" xfId="0" applyFont="1" applyAlignment="1">
      <alignment wrapText="1"/>
    </xf>
    <xf numFmtId="0" fontId="0" fillId="0" borderId="0" xfId="0" applyAlignment="1">
      <alignment horizontal="right"/>
    </xf>
    <xf numFmtId="0" fontId="0" fillId="0" borderId="0" xfId="0" applyFill="1" applyBorder="1" applyAlignment="1">
      <alignment wrapText="1"/>
    </xf>
    <xf numFmtId="4" fontId="0" fillId="0" borderId="0" xfId="0" applyNumberFormat="1" applyFill="1" applyBorder="1" applyAlignment="1">
      <alignment wrapText="1"/>
    </xf>
    <xf numFmtId="4" fontId="1" fillId="0" borderId="0" xfId="0" applyNumberFormat="1" applyFont="1"/>
    <xf numFmtId="0" fontId="10" fillId="0" borderId="0" xfId="0" applyFont="1" applyAlignment="1">
      <alignment horizontal="right"/>
    </xf>
    <xf numFmtId="0" fontId="1" fillId="0" borderId="0" xfId="0" applyFont="1" applyAlignment="1">
      <alignment horizontal="right"/>
    </xf>
    <xf numFmtId="0" fontId="12" fillId="0" borderId="0" xfId="0" applyFont="1" applyFill="1" applyAlignment="1">
      <alignment vertical="top" wrapText="1"/>
    </xf>
    <xf numFmtId="0" fontId="2" fillId="0" borderId="0" xfId="0" applyFont="1" applyAlignment="1">
      <alignment vertical="top" wrapText="1"/>
    </xf>
    <xf numFmtId="0" fontId="0" fillId="0" borderId="0" xfId="0" applyAlignment="1">
      <alignment horizontal="right" vertical="top"/>
    </xf>
    <xf numFmtId="0" fontId="0" fillId="0" borderId="0" xfId="0" applyAlignment="1">
      <alignment vertical="top" wrapText="1"/>
    </xf>
    <xf numFmtId="49" fontId="1" fillId="3" borderId="1" xfId="0" applyNumberFormat="1" applyFont="1" applyFill="1" applyBorder="1" applyAlignment="1">
      <alignment horizontal="right" vertical="top"/>
    </xf>
    <xf numFmtId="49" fontId="1" fillId="0" borderId="0" xfId="0" applyNumberFormat="1" applyFont="1" applyFill="1" applyBorder="1" applyAlignment="1">
      <alignment horizontal="right" vertical="top"/>
    </xf>
    <xf numFmtId="0" fontId="1" fillId="0" borderId="0" xfId="0" applyFont="1" applyFill="1" applyBorder="1" applyAlignment="1">
      <alignment wrapText="1"/>
    </xf>
    <xf numFmtId="49" fontId="1" fillId="2" borderId="1" xfId="0" applyNumberFormat="1" applyFont="1" applyFill="1" applyBorder="1" applyAlignment="1">
      <alignment horizontal="right" vertical="top"/>
    </xf>
    <xf numFmtId="0" fontId="2" fillId="0" borderId="0" xfId="0" applyFont="1" applyAlignment="1">
      <alignment horizontal="right" vertical="top"/>
    </xf>
    <xf numFmtId="0" fontId="3" fillId="0" borderId="0" xfId="0" applyFont="1" applyAlignment="1">
      <alignment horizontal="right" vertical="top"/>
    </xf>
    <xf numFmtId="0" fontId="4" fillId="0" borderId="0" xfId="0" applyFont="1" applyAlignment="1">
      <alignment horizontal="right" vertical="top"/>
    </xf>
    <xf numFmtId="49" fontId="1" fillId="0" borderId="0" xfId="0" applyNumberFormat="1" applyFont="1" applyAlignment="1">
      <alignment horizontal="right"/>
    </xf>
    <xf numFmtId="49" fontId="17" fillId="0" borderId="0" xfId="0" applyNumberFormat="1" applyFont="1" applyAlignment="1">
      <alignment horizontal="right" vertical="top"/>
    </xf>
    <xf numFmtId="0" fontId="17" fillId="0" borderId="0" xfId="0" applyFont="1" applyAlignment="1">
      <alignment vertical="top" wrapText="1"/>
    </xf>
    <xf numFmtId="0" fontId="17" fillId="0" borderId="0" xfId="0" applyFont="1" applyAlignment="1">
      <alignment wrapText="1"/>
    </xf>
    <xf numFmtId="0" fontId="9" fillId="0" borderId="0" xfId="0" applyFont="1" applyAlignment="1">
      <alignment wrapText="1"/>
    </xf>
    <xf numFmtId="4" fontId="1" fillId="0" borderId="0" xfId="0" applyNumberFormat="1" applyFont="1" applyAlignment="1">
      <alignment wrapText="1"/>
    </xf>
    <xf numFmtId="4" fontId="0" fillId="0" borderId="0" xfId="0" applyNumberFormat="1" applyAlignment="1">
      <alignment wrapText="1"/>
    </xf>
    <xf numFmtId="4" fontId="1" fillId="3" borderId="3" xfId="0" applyNumberFormat="1" applyFont="1" applyFill="1" applyBorder="1" applyAlignment="1">
      <alignment wrapText="1"/>
    </xf>
    <xf numFmtId="4" fontId="0" fillId="0" borderId="0" xfId="0" applyNumberFormat="1" applyFont="1" applyFill="1" applyBorder="1" applyAlignment="1">
      <alignment wrapText="1"/>
    </xf>
    <xf numFmtId="4" fontId="17" fillId="0" borderId="0" xfId="0" applyNumberFormat="1" applyFont="1" applyAlignment="1">
      <alignment wrapText="1"/>
    </xf>
    <xf numFmtId="4" fontId="12" fillId="0" borderId="0" xfId="0" applyNumberFormat="1" applyFont="1" applyAlignment="1">
      <alignment wrapText="1"/>
    </xf>
    <xf numFmtId="4" fontId="1" fillId="2" borderId="3" xfId="0" applyNumberFormat="1" applyFont="1" applyFill="1" applyBorder="1" applyAlignment="1">
      <alignment wrapText="1"/>
    </xf>
    <xf numFmtId="4" fontId="4" fillId="2" borderId="3" xfId="0" applyNumberFormat="1" applyFont="1" applyFill="1" applyBorder="1" applyAlignment="1">
      <alignment wrapText="1"/>
    </xf>
    <xf numFmtId="4" fontId="2" fillId="0" borderId="0" xfId="0" applyNumberFormat="1" applyFont="1" applyAlignment="1">
      <alignment wrapText="1"/>
    </xf>
    <xf numFmtId="4" fontId="4" fillId="0" borderId="0" xfId="0" applyNumberFormat="1" applyFont="1" applyAlignment="1">
      <alignment wrapText="1"/>
    </xf>
    <xf numFmtId="49" fontId="17" fillId="0" borderId="0" xfId="0" applyNumberFormat="1" applyFont="1" applyAlignment="1">
      <alignment horizontal="right"/>
    </xf>
    <xf numFmtId="4" fontId="16" fillId="2" borderId="3" xfId="0" applyNumberFormat="1" applyFont="1" applyFill="1" applyBorder="1" applyAlignment="1">
      <alignment wrapText="1"/>
    </xf>
    <xf numFmtId="49" fontId="16" fillId="2" borderId="1" xfId="0" applyNumberFormat="1" applyFont="1" applyFill="1" applyBorder="1" applyAlignment="1">
      <alignment horizontal="right" vertical="top"/>
    </xf>
    <xf numFmtId="0" fontId="9" fillId="0" borderId="0" xfId="0" applyFont="1" applyAlignment="1">
      <alignment horizontal="right"/>
    </xf>
    <xf numFmtId="0" fontId="12" fillId="0" borderId="0" xfId="0" applyFont="1" applyFill="1" applyAlignment="1">
      <alignment wrapText="1"/>
    </xf>
    <xf numFmtId="49" fontId="4" fillId="2" borderId="1" xfId="0" applyNumberFormat="1" applyFont="1" applyFill="1" applyBorder="1" applyAlignment="1">
      <alignment horizontal="right"/>
    </xf>
    <xf numFmtId="0" fontId="12" fillId="0" borderId="0" xfId="0" applyFont="1" applyFill="1" applyAlignment="1">
      <alignment horizontal="right" vertical="top"/>
    </xf>
    <xf numFmtId="0" fontId="9" fillId="0" borderId="0" xfId="0" applyFont="1" applyAlignment="1">
      <alignment horizontal="right" vertical="top"/>
    </xf>
    <xf numFmtId="0" fontId="9" fillId="0" borderId="0" xfId="0" applyFont="1" applyAlignment="1">
      <alignment vertical="top" wrapText="1"/>
    </xf>
    <xf numFmtId="4" fontId="9" fillId="0" borderId="0" xfId="0" applyNumberFormat="1" applyFont="1" applyAlignment="1">
      <alignment wrapText="1"/>
    </xf>
    <xf numFmtId="49" fontId="10" fillId="3" borderId="1" xfId="0" applyNumberFormat="1" applyFont="1" applyFill="1" applyBorder="1" applyAlignment="1">
      <alignment horizontal="right" vertical="top"/>
    </xf>
    <xf numFmtId="4" fontId="9" fillId="3" borderId="3" xfId="0" applyNumberFormat="1" applyFont="1" applyFill="1" applyBorder="1" applyAlignment="1">
      <alignment wrapText="1"/>
    </xf>
    <xf numFmtId="4" fontId="10" fillId="3" borderId="3" xfId="0" applyNumberFormat="1" applyFont="1" applyFill="1" applyBorder="1" applyAlignment="1">
      <alignment wrapText="1"/>
    </xf>
    <xf numFmtId="0" fontId="12" fillId="0" borderId="0" xfId="0" applyFont="1" applyFill="1" applyAlignment="1">
      <alignment horizontal="left" vertical="top" wrapText="1"/>
    </xf>
    <xf numFmtId="4" fontId="1" fillId="0" borderId="0" xfId="0" applyNumberFormat="1" applyFont="1" applyFill="1" applyBorder="1" applyAlignment="1">
      <alignment wrapText="1"/>
    </xf>
    <xf numFmtId="2" fontId="7" fillId="2" borderId="1" xfId="0" applyNumberFormat="1" applyFont="1" applyFill="1" applyBorder="1" applyAlignment="1">
      <alignment horizontal="right" vertical="center" wrapText="1"/>
    </xf>
    <xf numFmtId="0" fontId="8" fillId="0" borderId="0" xfId="0" applyFont="1" applyAlignment="1">
      <alignment horizontal="right"/>
    </xf>
    <xf numFmtId="0" fontId="4" fillId="0" borderId="5" xfId="0" applyFont="1" applyBorder="1" applyAlignment="1">
      <alignment horizontal="right" vertical="top"/>
    </xf>
    <xf numFmtId="0" fontId="20" fillId="0" borderId="0" xfId="0" applyFont="1"/>
    <xf numFmtId="0" fontId="14" fillId="0" borderId="0" xfId="0" applyFont="1" applyFill="1" applyBorder="1" applyAlignment="1">
      <alignment wrapText="1"/>
    </xf>
    <xf numFmtId="49" fontId="15" fillId="2" borderId="1" xfId="0" applyNumberFormat="1" applyFont="1" applyFill="1" applyBorder="1" applyAlignment="1">
      <alignment horizontal="right" vertical="top"/>
    </xf>
    <xf numFmtId="4" fontId="13" fillId="2" borderId="3" xfId="0" applyNumberFormat="1" applyFont="1" applyFill="1" applyBorder="1" applyAlignment="1">
      <alignment wrapText="1"/>
    </xf>
    <xf numFmtId="49" fontId="15" fillId="0" borderId="4" xfId="0" applyNumberFormat="1" applyFont="1" applyFill="1" applyBorder="1" applyAlignment="1">
      <alignment horizontal="right" vertical="top"/>
    </xf>
    <xf numFmtId="0" fontId="15" fillId="0" borderId="4" xfId="0" applyFont="1" applyFill="1" applyBorder="1" applyAlignment="1">
      <alignment wrapText="1"/>
    </xf>
    <xf numFmtId="0" fontId="14" fillId="0" borderId="4" xfId="0" applyFont="1" applyFill="1" applyBorder="1" applyAlignment="1">
      <alignment wrapText="1"/>
    </xf>
    <xf numFmtId="4" fontId="14" fillId="0" borderId="4" xfId="0" applyNumberFormat="1" applyFont="1" applyFill="1" applyBorder="1" applyAlignment="1">
      <alignment wrapText="1"/>
    </xf>
    <xf numFmtId="4" fontId="15" fillId="0" borderId="4" xfId="0" applyNumberFormat="1" applyFont="1" applyFill="1" applyBorder="1" applyAlignment="1">
      <alignment wrapText="1"/>
    </xf>
    <xf numFmtId="49" fontId="13" fillId="0" borderId="0" xfId="0" applyNumberFormat="1" applyFont="1" applyFill="1" applyBorder="1" applyAlignment="1">
      <alignment horizontal="right" vertical="top"/>
    </xf>
    <xf numFmtId="0" fontId="13" fillId="0" borderId="0" xfId="0" applyFont="1" applyFill="1" applyBorder="1" applyAlignment="1">
      <alignment wrapText="1"/>
    </xf>
    <xf numFmtId="0" fontId="2" fillId="0" borderId="0" xfId="0" applyFont="1" applyFill="1" applyBorder="1" applyAlignment="1">
      <alignment wrapText="1"/>
    </xf>
    <xf numFmtId="4" fontId="2" fillId="0" borderId="0" xfId="0" applyNumberFormat="1" applyFont="1" applyFill="1" applyBorder="1" applyAlignment="1">
      <alignment wrapText="1"/>
    </xf>
    <xf numFmtId="4" fontId="13" fillId="0" borderId="0" xfId="0" applyNumberFormat="1" applyFont="1" applyFill="1" applyBorder="1" applyAlignment="1">
      <alignment wrapText="1"/>
    </xf>
    <xf numFmtId="49" fontId="13" fillId="4" borderId="0" xfId="0" applyNumberFormat="1" applyFont="1" applyFill="1" applyBorder="1" applyAlignment="1">
      <alignment horizontal="right" vertical="top"/>
    </xf>
    <xf numFmtId="0" fontId="13" fillId="4" borderId="0" xfId="0" applyFont="1" applyFill="1" applyBorder="1" applyAlignment="1">
      <alignment wrapText="1"/>
    </xf>
    <xf numFmtId="0" fontId="2" fillId="4" borderId="0" xfId="0" applyFont="1" applyFill="1" applyBorder="1" applyAlignment="1">
      <alignment wrapText="1"/>
    </xf>
    <xf numFmtId="4" fontId="2" fillId="4" borderId="0" xfId="0" applyNumberFormat="1" applyFont="1" applyFill="1" applyBorder="1" applyAlignment="1">
      <alignment wrapText="1"/>
    </xf>
    <xf numFmtId="4" fontId="13" fillId="4" borderId="0" xfId="0" applyNumberFormat="1" applyFont="1" applyFill="1" applyBorder="1" applyAlignment="1">
      <alignment wrapText="1"/>
    </xf>
    <xf numFmtId="49" fontId="15" fillId="0" borderId="0" xfId="0" applyNumberFormat="1" applyFont="1" applyFill="1" applyBorder="1" applyAlignment="1">
      <alignment horizontal="right" vertical="top"/>
    </xf>
    <xf numFmtId="0" fontId="15" fillId="0" borderId="0" xfId="0" applyFont="1" applyFill="1" applyBorder="1" applyAlignment="1">
      <alignment wrapText="1"/>
    </xf>
    <xf numFmtId="4" fontId="14" fillId="0" borderId="0" xfId="0" applyNumberFormat="1" applyFont="1" applyFill="1" applyBorder="1" applyAlignment="1">
      <alignment wrapText="1"/>
    </xf>
    <xf numFmtId="4" fontId="15" fillId="0" borderId="0" xfId="0" applyNumberFormat="1" applyFont="1" applyFill="1" applyBorder="1" applyAlignment="1">
      <alignment wrapText="1"/>
    </xf>
    <xf numFmtId="0" fontId="6" fillId="0" borderId="0" xfId="0" applyFont="1"/>
    <xf numFmtId="0" fontId="2" fillId="0" borderId="0" xfId="0" applyFont="1" applyAlignment="1">
      <alignment wrapText="1"/>
    </xf>
    <xf numFmtId="0" fontId="0" fillId="0" borderId="0" xfId="0" applyAlignment="1">
      <alignment wrapText="1"/>
    </xf>
    <xf numFmtId="49" fontId="16" fillId="2" borderId="1" xfId="0" applyNumberFormat="1" applyFont="1" applyFill="1" applyBorder="1" applyAlignment="1">
      <alignment horizontal="right"/>
    </xf>
    <xf numFmtId="0" fontId="14" fillId="0" borderId="0" xfId="0" applyFont="1" applyAlignment="1">
      <alignment horizontal="right"/>
    </xf>
    <xf numFmtId="4" fontId="14" fillId="0" borderId="0" xfId="0" applyNumberFormat="1" applyFont="1" applyFill="1"/>
    <xf numFmtId="4" fontId="14" fillId="0" borderId="0" xfId="1" applyNumberFormat="1" applyFont="1" applyFill="1"/>
    <xf numFmtId="4" fontId="16" fillId="0" borderId="5" xfId="0" applyNumberFormat="1" applyFont="1" applyBorder="1" applyAlignment="1">
      <alignment wrapText="1"/>
    </xf>
    <xf numFmtId="4" fontId="10" fillId="0" borderId="0" xfId="0" applyNumberFormat="1" applyFont="1" applyAlignment="1">
      <alignment wrapText="1"/>
    </xf>
    <xf numFmtId="4" fontId="10" fillId="0" borderId="0" xfId="0" applyNumberFormat="1" applyFont="1"/>
    <xf numFmtId="0" fontId="14" fillId="0" borderId="0" xfId="0" applyFont="1" applyFill="1" applyAlignment="1">
      <alignment wrapText="1"/>
    </xf>
    <xf numFmtId="4" fontId="14" fillId="0" borderId="0" xfId="0" applyNumberFormat="1" applyFont="1" applyAlignment="1">
      <alignment wrapText="1"/>
    </xf>
    <xf numFmtId="0" fontId="22" fillId="0" borderId="0" xfId="0" applyNumberFormat="1" applyFont="1" applyFill="1" applyAlignment="1" applyProtection="1">
      <alignment vertical="top" wrapText="1"/>
    </xf>
    <xf numFmtId="0" fontId="6" fillId="0" borderId="0" xfId="0" applyFont="1" applyFill="1" applyAlignment="1">
      <alignment wrapText="1"/>
    </xf>
    <xf numFmtId="4" fontId="4" fillId="0" borderId="5" xfId="0" applyNumberFormat="1" applyFont="1" applyBorder="1" applyAlignment="1">
      <alignment wrapText="1"/>
    </xf>
    <xf numFmtId="0" fontId="1" fillId="0" borderId="0" xfId="0" applyFont="1"/>
    <xf numFmtId="0" fontId="0" fillId="0" borderId="0" xfId="0" applyAlignment="1">
      <alignment wrapText="1"/>
    </xf>
    <xf numFmtId="4" fontId="12" fillId="0" borderId="0" xfId="0" applyNumberFormat="1" applyFont="1" applyAlignment="1" applyProtection="1">
      <alignment wrapText="1"/>
      <protection locked="0"/>
    </xf>
    <xf numFmtId="4" fontId="17" fillId="0" borderId="0" xfId="0" applyNumberFormat="1" applyFont="1" applyAlignment="1" applyProtection="1">
      <alignment wrapText="1"/>
      <protection locked="0"/>
    </xf>
    <xf numFmtId="4" fontId="14" fillId="0" borderId="0" xfId="0" applyNumberFormat="1" applyFont="1" applyAlignment="1" applyProtection="1">
      <alignment wrapText="1"/>
      <protection locked="0"/>
    </xf>
    <xf numFmtId="164" fontId="3" fillId="0" borderId="0" xfId="0" applyNumberFormat="1" applyFont="1" applyFill="1" applyBorder="1" applyAlignment="1">
      <alignment wrapText="1"/>
    </xf>
    <xf numFmtId="2" fontId="12" fillId="0" borderId="0" xfId="0" applyNumberFormat="1" applyFont="1" applyProtection="1">
      <protection locked="0"/>
    </xf>
    <xf numFmtId="164" fontId="12" fillId="0" borderId="0" xfId="0" applyNumberFormat="1" applyFont="1" applyAlignment="1">
      <alignment wrapText="1"/>
    </xf>
    <xf numFmtId="0" fontId="9" fillId="0" borderId="0" xfId="0" applyFont="1" applyFill="1" applyAlignment="1">
      <alignment wrapText="1"/>
    </xf>
    <xf numFmtId="0" fontId="20" fillId="0" borderId="0" xfId="0" applyFont="1" applyFill="1"/>
    <xf numFmtId="4" fontId="16" fillId="0" borderId="0" xfId="0" applyNumberFormat="1" applyFont="1" applyFill="1" applyBorder="1" applyAlignment="1">
      <alignment wrapText="1"/>
    </xf>
    <xf numFmtId="0" fontId="12" fillId="0" borderId="0" xfId="0" applyFont="1" applyFill="1" applyBorder="1" applyAlignment="1">
      <alignment wrapText="1"/>
    </xf>
    <xf numFmtId="0" fontId="16" fillId="0" borderId="0" xfId="0" applyFont="1" applyFill="1" applyBorder="1" applyAlignment="1">
      <alignment wrapText="1"/>
    </xf>
    <xf numFmtId="49" fontId="16" fillId="0" borderId="0" xfId="0" applyNumberFormat="1" applyFont="1" applyFill="1" applyBorder="1" applyAlignment="1">
      <alignment horizontal="right"/>
    </xf>
    <xf numFmtId="4" fontId="0" fillId="0" borderId="0" xfId="0" applyNumberFormat="1" applyAlignment="1" applyProtection="1">
      <alignment wrapText="1"/>
      <protection locked="0"/>
    </xf>
    <xf numFmtId="2" fontId="12" fillId="0" borderId="0" xfId="0" applyNumberFormat="1" applyFont="1" applyAlignment="1" applyProtection="1">
      <alignment wrapText="1"/>
      <protection locked="0"/>
    </xf>
    <xf numFmtId="4" fontId="9" fillId="0" borderId="0" xfId="0" applyNumberFormat="1" applyFont="1" applyAlignment="1" applyProtection="1">
      <alignment wrapText="1"/>
      <protection locked="0"/>
    </xf>
    <xf numFmtId="0" fontId="0" fillId="0" borderId="0" xfId="0" applyAlignment="1">
      <alignment wrapText="1"/>
    </xf>
    <xf numFmtId="0" fontId="1" fillId="0" borderId="0" xfId="0" applyFont="1" applyAlignment="1">
      <alignment wrapText="1"/>
    </xf>
    <xf numFmtId="0" fontId="0" fillId="0" borderId="0" xfId="0" applyAlignment="1">
      <alignment wrapText="1"/>
    </xf>
    <xf numFmtId="0" fontId="1" fillId="3" borderId="2" xfId="0" applyFont="1" applyFill="1" applyBorder="1" applyAlignment="1">
      <alignment wrapText="1"/>
    </xf>
    <xf numFmtId="0" fontId="0" fillId="3" borderId="2" xfId="0" applyFont="1" applyFill="1" applyBorder="1" applyAlignment="1">
      <alignment wrapText="1"/>
    </xf>
    <xf numFmtId="0" fontId="1" fillId="2" borderId="2" xfId="0" applyFont="1" applyFill="1" applyBorder="1" applyAlignment="1">
      <alignment wrapText="1"/>
    </xf>
    <xf numFmtId="0" fontId="0" fillId="2" borderId="2" xfId="0" applyFill="1" applyBorder="1" applyAlignment="1">
      <alignment wrapText="1"/>
    </xf>
    <xf numFmtId="0" fontId="4" fillId="2" borderId="2" xfId="0" applyFont="1" applyFill="1" applyBorder="1" applyAlignment="1">
      <alignment wrapText="1"/>
    </xf>
    <xf numFmtId="0" fontId="3" fillId="2" borderId="2" xfId="0" applyFont="1" applyFill="1" applyBorder="1" applyAlignment="1">
      <alignment wrapText="1"/>
    </xf>
    <xf numFmtId="0" fontId="4" fillId="0" borderId="0" xfId="0" applyFont="1" applyAlignment="1">
      <alignment wrapText="1"/>
    </xf>
    <xf numFmtId="0" fontId="3" fillId="0" borderId="0" xfId="0" applyFont="1" applyAlignment="1">
      <alignment wrapText="1"/>
    </xf>
    <xf numFmtId="0" fontId="16" fillId="0" borderId="0" xfId="0" applyFont="1" applyAlignment="1">
      <alignment horizontal="right" vertical="top" wrapText="1"/>
    </xf>
    <xf numFmtId="4" fontId="16" fillId="0" borderId="5" xfId="0" applyNumberFormat="1" applyFont="1" applyFill="1" applyBorder="1" applyAlignment="1">
      <alignment horizontal="right"/>
    </xf>
    <xf numFmtId="4" fontId="16" fillId="0" borderId="0" xfId="0" applyNumberFormat="1" applyFont="1" applyFill="1" applyBorder="1" applyAlignment="1">
      <alignment horizontal="right"/>
    </xf>
    <xf numFmtId="0" fontId="16" fillId="2" borderId="2" xfId="0" applyFont="1" applyFill="1" applyBorder="1" applyAlignment="1">
      <alignment wrapText="1"/>
    </xf>
    <xf numFmtId="0" fontId="12" fillId="2" borderId="2" xfId="0" applyFont="1" applyFill="1" applyBorder="1" applyAlignment="1">
      <alignment wrapText="1"/>
    </xf>
    <xf numFmtId="0" fontId="10" fillId="3" borderId="2" xfId="0" applyFont="1" applyFill="1" applyBorder="1" applyAlignment="1">
      <alignment wrapText="1"/>
    </xf>
    <xf numFmtId="0" fontId="9" fillId="3" borderId="2" xfId="0" applyFont="1" applyFill="1" applyBorder="1" applyAlignment="1">
      <alignment wrapText="1"/>
    </xf>
    <xf numFmtId="0" fontId="0" fillId="3" borderId="2" xfId="0" applyFill="1" applyBorder="1" applyAlignment="1">
      <alignment wrapText="1"/>
    </xf>
  </cellXfs>
  <cellStyles count="16">
    <cellStyle name="Normal 10" xfId="8"/>
    <cellStyle name="Normal 11" xfId="9"/>
    <cellStyle name="Normal 12" xfId="11"/>
    <cellStyle name="Normal 13" xfId="12"/>
    <cellStyle name="Normal 14" xfId="13"/>
    <cellStyle name="Normal 2" xfId="14"/>
    <cellStyle name="Normal 3" xfId="2"/>
    <cellStyle name="Normal 4" xfId="3"/>
    <cellStyle name="Normal 5" xfId="4"/>
    <cellStyle name="Normal 6" xfId="5"/>
    <cellStyle name="Normal 7" xfId="6"/>
    <cellStyle name="Normal 8" xfId="7"/>
    <cellStyle name="Normal 9" xfId="10"/>
    <cellStyle name="Normal_mnn" xfId="15"/>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2"/>
  <sheetViews>
    <sheetView showZeros="0" tabSelected="1" zoomScale="85" zoomScaleNormal="85" zoomScalePageLayoutView="85" workbookViewId="0">
      <selection activeCell="B53" sqref="B53:E53"/>
    </sheetView>
  </sheetViews>
  <sheetFormatPr defaultColWidth="9.109375" defaultRowHeight="12" x14ac:dyDescent="0.25"/>
  <cols>
    <col min="1" max="1" width="6.33203125" style="60" customWidth="1"/>
    <col min="2" max="2" width="42.33203125" style="3" customWidth="1"/>
    <col min="3" max="3" width="7" style="3" customWidth="1"/>
    <col min="4" max="4" width="8.33203125" style="6" customWidth="1"/>
    <col min="5" max="5" width="10.5546875" style="6" customWidth="1"/>
    <col min="6" max="6" width="12.33203125" style="6" customWidth="1"/>
    <col min="7" max="16384" width="9.109375" style="3"/>
  </cols>
  <sheetData>
    <row r="2" spans="1:6" ht="24" x14ac:dyDescent="0.25">
      <c r="A2" s="59" t="s">
        <v>8</v>
      </c>
      <c r="B2" s="2" t="s">
        <v>9</v>
      </c>
      <c r="C2" s="2" t="s">
        <v>10</v>
      </c>
      <c r="D2" s="7" t="s">
        <v>4</v>
      </c>
      <c r="E2" s="7" t="s">
        <v>11</v>
      </c>
      <c r="F2" s="5" t="s">
        <v>5</v>
      </c>
    </row>
    <row r="4" spans="1:6" ht="15" x14ac:dyDescent="0.25">
      <c r="A4" s="29" t="s">
        <v>1</v>
      </c>
      <c r="B4" s="118" t="s">
        <v>120</v>
      </c>
      <c r="C4" s="119"/>
      <c r="D4" s="119"/>
      <c r="E4" s="119"/>
      <c r="F4" s="34"/>
    </row>
    <row r="5" spans="1:6" ht="15" x14ac:dyDescent="0.25">
      <c r="A5" s="20"/>
      <c r="B5" s="21"/>
      <c r="C5" s="101"/>
      <c r="D5" s="35"/>
      <c r="E5" s="35"/>
      <c r="F5" s="35"/>
    </row>
    <row r="6" spans="1:6" s="8" customFormat="1" ht="14.25" customHeight="1" x14ac:dyDescent="0.25">
      <c r="A6" s="22" t="s">
        <v>6</v>
      </c>
      <c r="B6" s="120" t="s">
        <v>2</v>
      </c>
      <c r="C6" s="121"/>
      <c r="D6" s="121"/>
      <c r="E6" s="121"/>
      <c r="F6" s="56"/>
    </row>
    <row r="7" spans="1:6" s="8" customFormat="1" ht="16.5" customHeight="1" x14ac:dyDescent="0.2">
      <c r="A7" s="51"/>
      <c r="B7" s="52"/>
      <c r="C7" s="33"/>
      <c r="D7" s="53"/>
      <c r="E7" s="53"/>
      <c r="F7" s="53"/>
    </row>
    <row r="8" spans="1:6" s="8" customFormat="1" ht="192" customHeight="1" x14ac:dyDescent="0.3">
      <c r="A8" s="30" t="s">
        <v>12</v>
      </c>
      <c r="B8" s="31" t="s">
        <v>113</v>
      </c>
      <c r="C8" s="32"/>
      <c r="D8" s="38"/>
      <c r="E8" s="103"/>
      <c r="F8" s="38"/>
    </row>
    <row r="9" spans="1:6" s="8" customFormat="1" ht="13.8" x14ac:dyDescent="0.3">
      <c r="A9" s="30" t="s">
        <v>16</v>
      </c>
      <c r="B9" s="31" t="s">
        <v>108</v>
      </c>
      <c r="C9" s="32" t="s">
        <v>30</v>
      </c>
      <c r="D9" s="39">
        <v>310.89</v>
      </c>
      <c r="E9" s="103"/>
      <c r="F9" s="38">
        <f>D9*E9</f>
        <v>0</v>
      </c>
    </row>
    <row r="10" spans="1:6" s="8" customFormat="1" ht="13.8" x14ac:dyDescent="0.3">
      <c r="A10" s="30" t="s">
        <v>16</v>
      </c>
      <c r="B10" s="9" t="s">
        <v>112</v>
      </c>
      <c r="C10" s="32" t="s">
        <v>30</v>
      </c>
      <c r="D10" s="39">
        <v>28.2</v>
      </c>
      <c r="E10" s="103"/>
      <c r="F10" s="39">
        <f>D10*E10</f>
        <v>0</v>
      </c>
    </row>
    <row r="11" spans="1:6" s="8" customFormat="1" ht="165" customHeight="1" x14ac:dyDescent="0.3">
      <c r="A11" s="30" t="s">
        <v>89</v>
      </c>
      <c r="B11" s="9" t="s">
        <v>111</v>
      </c>
      <c r="C11" s="32" t="s">
        <v>30</v>
      </c>
      <c r="D11" s="39">
        <v>7</v>
      </c>
      <c r="E11" s="103"/>
      <c r="F11" s="39">
        <f>D11*E11</f>
        <v>0</v>
      </c>
    </row>
    <row r="12" spans="1:6" s="109" customFormat="1" ht="66.75" customHeight="1" x14ac:dyDescent="0.3">
      <c r="A12" s="50" t="s">
        <v>118</v>
      </c>
      <c r="B12" s="18" t="s">
        <v>110</v>
      </c>
      <c r="C12" s="48"/>
      <c r="D12" s="39"/>
      <c r="E12" s="102"/>
      <c r="F12" s="39"/>
    </row>
    <row r="13" spans="1:6" s="109" customFormat="1" ht="15.75" customHeight="1" x14ac:dyDescent="0.3">
      <c r="A13" s="30" t="s">
        <v>16</v>
      </c>
      <c r="B13" s="31" t="s">
        <v>108</v>
      </c>
      <c r="C13" s="48" t="s">
        <v>18</v>
      </c>
      <c r="D13" s="39">
        <v>164</v>
      </c>
      <c r="E13" s="102"/>
      <c r="F13" s="39">
        <f>D13*E13</f>
        <v>0</v>
      </c>
    </row>
    <row r="14" spans="1:6" s="8" customFormat="1" ht="102" customHeight="1" x14ac:dyDescent="0.3">
      <c r="A14" s="10" t="s">
        <v>115</v>
      </c>
      <c r="B14" s="31" t="s">
        <v>27</v>
      </c>
      <c r="C14" s="33"/>
      <c r="D14" s="38"/>
      <c r="E14" s="103"/>
      <c r="F14" s="38"/>
    </row>
    <row r="15" spans="1:6" s="8" customFormat="1" ht="15" customHeight="1" x14ac:dyDescent="0.3">
      <c r="A15" s="30" t="s">
        <v>16</v>
      </c>
      <c r="B15" s="31" t="s">
        <v>108</v>
      </c>
      <c r="C15" s="32" t="s">
        <v>30</v>
      </c>
      <c r="D15" s="38">
        <v>21.48</v>
      </c>
      <c r="E15" s="103"/>
      <c r="F15" s="38">
        <f>D15*E15</f>
        <v>0</v>
      </c>
    </row>
    <row r="16" spans="1:6" ht="82.8" x14ac:dyDescent="0.3">
      <c r="A16" s="30" t="s">
        <v>114</v>
      </c>
      <c r="B16" s="31" t="s">
        <v>28</v>
      </c>
      <c r="C16" s="32"/>
      <c r="D16" s="38"/>
      <c r="E16" s="103"/>
      <c r="F16" s="38"/>
    </row>
    <row r="17" spans="1:6" ht="14.25" customHeight="1" x14ac:dyDescent="0.3">
      <c r="A17" s="44" t="s">
        <v>16</v>
      </c>
      <c r="B17" s="31" t="s">
        <v>109</v>
      </c>
      <c r="C17" s="32" t="s">
        <v>30</v>
      </c>
      <c r="D17" s="38">
        <v>75</v>
      </c>
      <c r="E17" s="103"/>
      <c r="F17" s="38">
        <f>D17*E17</f>
        <v>0</v>
      </c>
    </row>
    <row r="18" spans="1:6" s="62" customFormat="1" ht="58.5" customHeight="1" x14ac:dyDescent="0.3">
      <c r="A18" s="10" t="s">
        <v>121</v>
      </c>
      <c r="B18" s="9" t="s">
        <v>33</v>
      </c>
      <c r="C18" s="11" t="s">
        <v>31</v>
      </c>
      <c r="D18" s="39">
        <v>28.2</v>
      </c>
      <c r="E18" s="102"/>
      <c r="F18" s="39">
        <f>D18*E18</f>
        <v>0</v>
      </c>
    </row>
    <row r="19" spans="1:6" ht="110.4" x14ac:dyDescent="0.3">
      <c r="A19" s="30" t="s">
        <v>126</v>
      </c>
      <c r="B19" s="31" t="s">
        <v>29</v>
      </c>
      <c r="C19" s="32"/>
      <c r="D19" s="38"/>
      <c r="E19" s="103"/>
      <c r="F19" s="38"/>
    </row>
    <row r="20" spans="1:6" ht="13.8" x14ac:dyDescent="0.3">
      <c r="A20" s="30" t="s">
        <v>16</v>
      </c>
      <c r="B20" s="31" t="s">
        <v>108</v>
      </c>
      <c r="C20" s="32" t="s">
        <v>30</v>
      </c>
      <c r="D20" s="39">
        <v>142.87</v>
      </c>
      <c r="E20" s="103"/>
      <c r="F20" s="38">
        <f>D20*E20</f>
        <v>0</v>
      </c>
    </row>
    <row r="21" spans="1:6" s="62" customFormat="1" ht="41.25" customHeight="1" x14ac:dyDescent="0.3">
      <c r="A21" s="10" t="s">
        <v>127</v>
      </c>
      <c r="B21" s="9" t="s">
        <v>32</v>
      </c>
      <c r="C21" s="11" t="s">
        <v>31</v>
      </c>
      <c r="D21" s="39">
        <f>(D9+D10+-D20)</f>
        <v>196.21999999999997</v>
      </c>
      <c r="E21" s="102"/>
      <c r="F21" s="39">
        <f>D21*E21</f>
        <v>0</v>
      </c>
    </row>
    <row r="22" spans="1:6" ht="16.5" customHeight="1" x14ac:dyDescent="0.25">
      <c r="A22" s="20"/>
      <c r="B22" s="21"/>
      <c r="C22" s="101"/>
      <c r="D22" s="35"/>
      <c r="E22" s="114"/>
      <c r="F22" s="35"/>
    </row>
    <row r="23" spans="1:6" ht="15" x14ac:dyDescent="0.25">
      <c r="A23" s="25"/>
      <c r="B23" s="122" t="s">
        <v>107</v>
      </c>
      <c r="C23" s="123"/>
      <c r="D23" s="123"/>
      <c r="E23" s="123"/>
      <c r="F23" s="40">
        <f>SUM(F9+F10+F11+F13+F15+F17+F18+F20+F21)</f>
        <v>0</v>
      </c>
    </row>
    <row r="24" spans="1:6" ht="15" x14ac:dyDescent="0.25">
      <c r="A24" s="23"/>
      <c r="B24" s="24"/>
      <c r="C24" s="13"/>
      <c r="D24" s="13"/>
      <c r="E24" s="13"/>
      <c r="F24" s="58"/>
    </row>
    <row r="25" spans="1:6" ht="15" x14ac:dyDescent="0.25">
      <c r="A25" s="20"/>
      <c r="B25" s="21"/>
      <c r="C25" s="101"/>
      <c r="D25" s="35"/>
      <c r="E25" s="35"/>
      <c r="F25" s="35"/>
    </row>
    <row r="26" spans="1:6" ht="17.25" customHeight="1" x14ac:dyDescent="0.25">
      <c r="A26" s="49" t="s">
        <v>7</v>
      </c>
      <c r="B26" s="124" t="s">
        <v>19</v>
      </c>
      <c r="C26" s="125"/>
      <c r="D26" s="125"/>
      <c r="E26" s="125"/>
      <c r="F26" s="45"/>
    </row>
    <row r="27" spans="1:6" ht="17.25" customHeight="1" x14ac:dyDescent="0.2">
      <c r="A27" s="113"/>
      <c r="B27" s="112"/>
      <c r="C27" s="111"/>
      <c r="D27" s="111"/>
      <c r="E27" s="111"/>
      <c r="F27" s="110"/>
    </row>
    <row r="28" spans="1:6" s="62" customFormat="1" ht="68.25" customHeight="1" x14ac:dyDescent="0.3">
      <c r="A28" s="10" t="s">
        <v>36</v>
      </c>
      <c r="B28" s="9" t="s">
        <v>106</v>
      </c>
      <c r="C28" s="11" t="s">
        <v>31</v>
      </c>
      <c r="D28" s="39">
        <v>2</v>
      </c>
      <c r="E28" s="102"/>
      <c r="F28" s="39">
        <f>D28*E28</f>
        <v>0</v>
      </c>
    </row>
    <row r="29" spans="1:6" s="62" customFormat="1" ht="66" customHeight="1" x14ac:dyDescent="0.3">
      <c r="A29" s="10" t="s">
        <v>38</v>
      </c>
      <c r="B29" s="9" t="s">
        <v>105</v>
      </c>
      <c r="C29" s="11" t="s">
        <v>31</v>
      </c>
      <c r="D29" s="39">
        <v>1.6</v>
      </c>
      <c r="E29" s="102"/>
      <c r="F29" s="39">
        <f>D29*E29</f>
        <v>0</v>
      </c>
    </row>
    <row r="30" spans="1:6" s="62" customFormat="1" ht="164.25" customHeight="1" x14ac:dyDescent="0.3">
      <c r="A30" s="10" t="s">
        <v>39</v>
      </c>
      <c r="B30" s="9" t="s">
        <v>104</v>
      </c>
      <c r="C30" s="11" t="s">
        <v>3</v>
      </c>
      <c r="D30" s="39">
        <v>9</v>
      </c>
      <c r="E30" s="102"/>
      <c r="F30" s="39">
        <f>D30*E30</f>
        <v>0</v>
      </c>
    </row>
    <row r="31" spans="1:6" s="62" customFormat="1" ht="165" customHeight="1" x14ac:dyDescent="0.3">
      <c r="A31" s="10" t="s">
        <v>40</v>
      </c>
      <c r="B31" s="9" t="s">
        <v>103</v>
      </c>
      <c r="C31" s="11" t="s">
        <v>31</v>
      </c>
      <c r="D31" s="39">
        <v>3.5</v>
      </c>
      <c r="E31" s="102"/>
      <c r="F31" s="39">
        <f>D31*E31</f>
        <v>0</v>
      </c>
    </row>
    <row r="32" spans="1:6" s="62" customFormat="1" ht="15" x14ac:dyDescent="0.25">
      <c r="A32" s="64"/>
      <c r="B32" s="124" t="s">
        <v>20</v>
      </c>
      <c r="C32" s="125"/>
      <c r="D32" s="125"/>
      <c r="E32" s="125"/>
      <c r="F32" s="45">
        <f>SUM(F28+F29+F30+F31)</f>
        <v>0</v>
      </c>
    </row>
    <row r="33" spans="1:6" s="109" customFormat="1" ht="12.75" x14ac:dyDescent="0.2">
      <c r="A33" s="81"/>
      <c r="B33" s="112"/>
      <c r="C33" s="111"/>
      <c r="D33" s="111"/>
      <c r="E33" s="111"/>
      <c r="F33" s="110"/>
    </row>
    <row r="34" spans="1:6" s="62" customFormat="1" ht="23.25" customHeight="1" x14ac:dyDescent="0.25">
      <c r="A34" s="26"/>
      <c r="B34" s="19"/>
      <c r="C34" s="86"/>
      <c r="D34" s="42"/>
      <c r="E34" s="42"/>
      <c r="F34" s="42"/>
    </row>
    <row r="35" spans="1:6" s="62" customFormat="1" ht="15" x14ac:dyDescent="0.25">
      <c r="A35" s="1" t="s">
        <v>44</v>
      </c>
      <c r="B35" s="124" t="s">
        <v>21</v>
      </c>
      <c r="C35" s="125"/>
      <c r="D35" s="125"/>
      <c r="E35" s="125"/>
      <c r="F35" s="65"/>
    </row>
    <row r="36" spans="1:6" s="62" customFormat="1" ht="15" x14ac:dyDescent="0.25">
      <c r="A36" s="26"/>
      <c r="B36" s="19"/>
      <c r="C36" s="86"/>
      <c r="D36" s="42"/>
      <c r="E36" s="42"/>
      <c r="F36" s="42"/>
    </row>
    <row r="37" spans="1:6" s="85" customFormat="1" ht="201" customHeight="1" x14ac:dyDescent="0.3">
      <c r="A37" s="10" t="s">
        <v>42</v>
      </c>
      <c r="B37" s="9" t="s">
        <v>102</v>
      </c>
      <c r="C37" s="11" t="s">
        <v>3</v>
      </c>
      <c r="D37" s="39">
        <v>9</v>
      </c>
      <c r="E37" s="102"/>
      <c r="F37" s="39">
        <f>D37*E37</f>
        <v>0</v>
      </c>
    </row>
    <row r="38" spans="1:6" s="62" customFormat="1" ht="15" x14ac:dyDescent="0.25">
      <c r="A38" s="64"/>
      <c r="B38" s="124" t="s">
        <v>101</v>
      </c>
      <c r="C38" s="125"/>
      <c r="D38" s="125"/>
      <c r="E38" s="125"/>
      <c r="F38" s="45">
        <f>F37</f>
        <v>0</v>
      </c>
    </row>
    <row r="39" spans="1:6" s="62" customFormat="1" ht="12.75" x14ac:dyDescent="0.2">
      <c r="A39" s="66"/>
      <c r="B39" s="67"/>
      <c r="C39" s="68"/>
      <c r="D39" s="69"/>
      <c r="E39" s="69"/>
      <c r="F39" s="70"/>
    </row>
    <row r="40" spans="1:6" s="62" customFormat="1" ht="16.5" customHeight="1" x14ac:dyDescent="0.25">
      <c r="A40" s="71"/>
      <c r="B40" s="72"/>
      <c r="C40" s="73"/>
      <c r="D40" s="74"/>
      <c r="E40" s="74"/>
      <c r="F40" s="75"/>
    </row>
    <row r="41" spans="1:6" s="62" customFormat="1" ht="14.4" x14ac:dyDescent="0.3">
      <c r="A41" s="1" t="s">
        <v>45</v>
      </c>
      <c r="B41" s="124" t="s">
        <v>22</v>
      </c>
      <c r="C41" s="125"/>
      <c r="D41" s="125"/>
      <c r="E41" s="125"/>
      <c r="F41" s="41"/>
    </row>
    <row r="42" spans="1:6" s="62" customFormat="1" ht="15" x14ac:dyDescent="0.25">
      <c r="A42" s="76"/>
      <c r="B42" s="77"/>
      <c r="C42" s="78"/>
      <c r="D42" s="79"/>
      <c r="E42" s="79"/>
      <c r="F42" s="80"/>
    </row>
    <row r="43" spans="1:6" s="62" customFormat="1" ht="66.75" customHeight="1" x14ac:dyDescent="0.3">
      <c r="A43" s="10" t="s">
        <v>46</v>
      </c>
      <c r="B43" s="9" t="s">
        <v>34</v>
      </c>
      <c r="C43" s="11"/>
      <c r="D43" s="39"/>
      <c r="E43" s="102"/>
      <c r="F43" s="39"/>
    </row>
    <row r="44" spans="1:6" s="62" customFormat="1" ht="13.5" customHeight="1" x14ac:dyDescent="0.3">
      <c r="A44" s="10" t="s">
        <v>16</v>
      </c>
      <c r="B44" s="9" t="s">
        <v>98</v>
      </c>
      <c r="C44" s="11" t="s">
        <v>17</v>
      </c>
      <c r="D44" s="39">
        <v>205</v>
      </c>
      <c r="E44" s="102"/>
      <c r="F44" s="39">
        <f>D44*E44</f>
        <v>0</v>
      </c>
    </row>
    <row r="45" spans="1:6" s="62" customFormat="1" ht="273.75" customHeight="1" x14ac:dyDescent="0.3">
      <c r="A45" s="10" t="s">
        <v>74</v>
      </c>
      <c r="B45" s="9" t="s">
        <v>35</v>
      </c>
      <c r="C45" s="11"/>
      <c r="D45" s="39"/>
      <c r="E45" s="102"/>
      <c r="F45" s="39"/>
    </row>
    <row r="46" spans="1:6" s="62" customFormat="1" ht="13.8" x14ac:dyDescent="0.3">
      <c r="A46" s="10" t="s">
        <v>16</v>
      </c>
      <c r="B46" s="9" t="s">
        <v>23</v>
      </c>
      <c r="C46" s="11" t="s">
        <v>3</v>
      </c>
      <c r="D46" s="39">
        <v>9</v>
      </c>
      <c r="E46" s="102"/>
      <c r="F46" s="39">
        <f>D46*E46</f>
        <v>0</v>
      </c>
    </row>
    <row r="47" spans="1:6" s="62" customFormat="1" ht="354.75" customHeight="1" x14ac:dyDescent="0.3">
      <c r="A47" s="10" t="s">
        <v>128</v>
      </c>
      <c r="B47" s="9" t="s">
        <v>100</v>
      </c>
      <c r="C47" s="11" t="s">
        <v>3</v>
      </c>
      <c r="D47" s="39">
        <v>9</v>
      </c>
      <c r="E47" s="102"/>
      <c r="F47" s="39">
        <f>D47*E47</f>
        <v>0</v>
      </c>
    </row>
    <row r="48" spans="1:6" s="62" customFormat="1" ht="41.4" x14ac:dyDescent="0.3">
      <c r="A48" s="10" t="s">
        <v>129</v>
      </c>
      <c r="B48" s="9" t="s">
        <v>99</v>
      </c>
      <c r="C48" s="11"/>
      <c r="D48" s="39"/>
      <c r="E48" s="102"/>
      <c r="F48" s="39"/>
    </row>
    <row r="49" spans="1:6" s="62" customFormat="1" ht="12.75" x14ac:dyDescent="0.2">
      <c r="A49" s="10"/>
      <c r="B49" s="9" t="s">
        <v>98</v>
      </c>
      <c r="C49" s="11" t="s">
        <v>17</v>
      </c>
      <c r="D49" s="39">
        <v>205</v>
      </c>
      <c r="E49" s="102"/>
      <c r="F49" s="39">
        <f>D49*E49</f>
        <v>0</v>
      </c>
    </row>
    <row r="50" spans="1:6" s="62" customFormat="1" ht="14.4" x14ac:dyDescent="0.3">
      <c r="A50" s="64"/>
      <c r="B50" s="124" t="s">
        <v>24</v>
      </c>
      <c r="C50" s="125"/>
      <c r="D50" s="125"/>
      <c r="E50" s="125"/>
      <c r="F50" s="45">
        <f>SUM(F44+F46+F47+F49)</f>
        <v>0</v>
      </c>
    </row>
    <row r="51" spans="1:6" s="62" customFormat="1" ht="12.75" x14ac:dyDescent="0.2">
      <c r="A51" s="81"/>
      <c r="B51" s="82"/>
      <c r="C51" s="63"/>
      <c r="D51" s="83"/>
      <c r="E51" s="83"/>
      <c r="F51" s="84"/>
    </row>
    <row r="52" spans="1:6" s="62" customFormat="1" ht="15" x14ac:dyDescent="0.25">
      <c r="A52" s="26"/>
      <c r="B52" s="19"/>
      <c r="C52" s="86"/>
      <c r="D52" s="42"/>
      <c r="E52" s="42"/>
      <c r="F52" s="42"/>
    </row>
    <row r="53" spans="1:6" s="62" customFormat="1" ht="20.25" customHeight="1" x14ac:dyDescent="0.3">
      <c r="A53" s="49" t="s">
        <v>47</v>
      </c>
      <c r="B53" s="124" t="s">
        <v>25</v>
      </c>
      <c r="C53" s="125"/>
      <c r="D53" s="125"/>
      <c r="E53" s="125"/>
      <c r="F53" s="65"/>
    </row>
    <row r="54" spans="1:6" s="62" customFormat="1" ht="15" customHeight="1" x14ac:dyDescent="0.25">
      <c r="A54" s="26"/>
      <c r="B54" s="19"/>
      <c r="C54" s="86"/>
      <c r="D54" s="42"/>
      <c r="E54" s="42"/>
      <c r="F54" s="42"/>
    </row>
    <row r="55" spans="1:6" s="62" customFormat="1" ht="150.75" customHeight="1" x14ac:dyDescent="0.3">
      <c r="A55" s="10" t="s">
        <v>48</v>
      </c>
      <c r="B55" s="9" t="s">
        <v>26</v>
      </c>
      <c r="C55" s="11" t="s">
        <v>17</v>
      </c>
      <c r="D55" s="39">
        <v>205</v>
      </c>
      <c r="E55" s="102"/>
      <c r="F55" s="39">
        <f>D55*E55</f>
        <v>0</v>
      </c>
    </row>
    <row r="56" spans="1:6" s="62" customFormat="1" ht="14.4" x14ac:dyDescent="0.3">
      <c r="A56" s="46"/>
      <c r="B56" s="124" t="s">
        <v>95</v>
      </c>
      <c r="C56" s="125"/>
      <c r="D56" s="125"/>
      <c r="E56" s="125"/>
      <c r="F56" s="45">
        <f>F55</f>
        <v>0</v>
      </c>
    </row>
    <row r="57" spans="1:6" ht="15" x14ac:dyDescent="0.25">
      <c r="A57" s="26"/>
      <c r="B57" s="19"/>
      <c r="C57" s="86"/>
      <c r="D57" s="42"/>
      <c r="E57" s="42"/>
      <c r="F57" s="42"/>
    </row>
    <row r="58" spans="1:6" ht="15" customHeight="1" x14ac:dyDescent="0.25">
      <c r="A58" s="26"/>
      <c r="B58" s="19"/>
      <c r="C58" s="86"/>
      <c r="D58" s="42"/>
      <c r="E58" s="42"/>
      <c r="F58" s="42"/>
    </row>
    <row r="59" spans="1:6" ht="12" customHeight="1" x14ac:dyDescent="0.25">
      <c r="A59" s="26"/>
      <c r="B59" s="19"/>
      <c r="C59" s="86"/>
      <c r="D59" s="42"/>
      <c r="E59" s="42"/>
      <c r="F59" s="42"/>
    </row>
    <row r="60" spans="1:6" ht="15" customHeight="1" x14ac:dyDescent="0.25">
      <c r="A60" s="26"/>
      <c r="B60" s="19"/>
      <c r="C60" s="86"/>
      <c r="D60" s="42"/>
      <c r="E60" s="42"/>
      <c r="F60" s="42"/>
    </row>
    <row r="61" spans="1:6" ht="15" x14ac:dyDescent="0.25">
      <c r="A61" s="26"/>
      <c r="B61" s="19"/>
      <c r="C61" s="86"/>
      <c r="D61" s="42"/>
      <c r="E61" s="42"/>
      <c r="F61" s="42"/>
    </row>
    <row r="62" spans="1:6" ht="15" x14ac:dyDescent="0.25">
      <c r="A62" s="26"/>
      <c r="B62" s="19"/>
      <c r="C62" s="86"/>
      <c r="D62" s="42"/>
      <c r="E62" s="42"/>
      <c r="F62" s="42"/>
    </row>
    <row r="63" spans="1:6" ht="15" x14ac:dyDescent="0.25">
      <c r="A63" s="26"/>
      <c r="B63" s="19"/>
      <c r="C63" s="86"/>
      <c r="D63" s="42"/>
      <c r="E63" s="42"/>
      <c r="F63" s="42"/>
    </row>
    <row r="64" spans="1:6" ht="15" x14ac:dyDescent="0.25">
      <c r="A64" s="26"/>
      <c r="B64" s="19"/>
      <c r="C64" s="86"/>
      <c r="D64" s="42"/>
      <c r="E64" s="42"/>
      <c r="F64" s="42"/>
    </row>
    <row r="65" spans="1:6" ht="15" x14ac:dyDescent="0.25">
      <c r="A65" s="27"/>
      <c r="B65" s="126" t="s">
        <v>94</v>
      </c>
      <c r="C65" s="127"/>
      <c r="D65" s="127"/>
      <c r="E65" s="127"/>
      <c r="F65" s="42"/>
    </row>
    <row r="66" spans="1:6" ht="15" x14ac:dyDescent="0.25">
      <c r="A66" s="26"/>
      <c r="B66" s="19"/>
      <c r="C66" s="86"/>
      <c r="D66" s="42"/>
      <c r="E66" s="42"/>
      <c r="F66" s="42"/>
    </row>
    <row r="67" spans="1:6" ht="15" x14ac:dyDescent="0.25">
      <c r="A67" s="28" t="s">
        <v>6</v>
      </c>
      <c r="B67" s="126" t="s">
        <v>2</v>
      </c>
      <c r="C67" s="127"/>
      <c r="D67" s="127"/>
      <c r="E67" s="127"/>
      <c r="F67" s="43">
        <f>SUM(F23)</f>
        <v>0</v>
      </c>
    </row>
    <row r="68" spans="1:6" ht="15" x14ac:dyDescent="0.25">
      <c r="A68" s="28" t="s">
        <v>7</v>
      </c>
      <c r="B68" s="126" t="s">
        <v>19</v>
      </c>
      <c r="C68" s="127"/>
      <c r="D68" s="127"/>
      <c r="E68" s="127"/>
      <c r="F68" s="43">
        <f>F32</f>
        <v>0</v>
      </c>
    </row>
    <row r="69" spans="1:6" ht="15" x14ac:dyDescent="0.25">
      <c r="A69" s="28" t="s">
        <v>44</v>
      </c>
      <c r="B69" s="126" t="s">
        <v>21</v>
      </c>
      <c r="C69" s="127"/>
      <c r="D69" s="127"/>
      <c r="E69" s="127"/>
      <c r="F69" s="43">
        <f>F38</f>
        <v>0</v>
      </c>
    </row>
    <row r="70" spans="1:6" ht="14.4" x14ac:dyDescent="0.3">
      <c r="A70" s="28" t="s">
        <v>45</v>
      </c>
      <c r="B70" s="126" t="s">
        <v>22</v>
      </c>
      <c r="C70" s="127"/>
      <c r="D70" s="127"/>
      <c r="E70" s="127"/>
      <c r="F70" s="43">
        <f>F50</f>
        <v>0</v>
      </c>
    </row>
    <row r="71" spans="1:6" ht="15" thickBot="1" x14ac:dyDescent="0.35">
      <c r="A71" s="28" t="s">
        <v>47</v>
      </c>
      <c r="B71" s="126" t="s">
        <v>25</v>
      </c>
      <c r="C71" s="127"/>
      <c r="D71" s="127"/>
      <c r="E71" s="127"/>
      <c r="F71" s="43">
        <f>F56</f>
        <v>0</v>
      </c>
    </row>
    <row r="72" spans="1:6" ht="15.75" thickTop="1" x14ac:dyDescent="0.25">
      <c r="A72" s="61"/>
      <c r="B72" s="129" t="s">
        <v>13</v>
      </c>
      <c r="C72" s="129"/>
      <c r="D72" s="129"/>
      <c r="E72" s="129"/>
      <c r="F72" s="99">
        <f>SUM(F67:F71)</f>
        <v>0</v>
      </c>
    </row>
    <row r="73" spans="1:6" ht="15" x14ac:dyDescent="0.25">
      <c r="A73" s="20"/>
      <c r="B73" s="130" t="s">
        <v>15</v>
      </c>
      <c r="C73" s="130"/>
      <c r="D73" s="130"/>
      <c r="E73" s="130"/>
      <c r="F73" s="34">
        <f>F72*0.25</f>
        <v>0</v>
      </c>
    </row>
    <row r="74" spans="1:6" ht="15" x14ac:dyDescent="0.25">
      <c r="B74" s="128" t="s">
        <v>14</v>
      </c>
      <c r="C74" s="128"/>
      <c r="D74" s="128"/>
      <c r="E74" s="128"/>
      <c r="F74" s="15">
        <f>SUM(F72+F73)</f>
        <v>0</v>
      </c>
    </row>
    <row r="76" spans="1:6" x14ac:dyDescent="0.2">
      <c r="C76" s="6"/>
    </row>
    <row r="80" spans="1:6" ht="15" x14ac:dyDescent="0.25">
      <c r="A80" s="47"/>
      <c r="B80" s="16"/>
      <c r="C80"/>
      <c r="D80" s="4"/>
      <c r="E80" s="4"/>
      <c r="F80" s="15"/>
    </row>
    <row r="81" spans="1:6" ht="15" x14ac:dyDescent="0.25">
      <c r="A81" s="12"/>
      <c r="B81" s="17"/>
      <c r="C81"/>
      <c r="D81" s="4"/>
      <c r="E81" s="4"/>
      <c r="F81" s="15"/>
    </row>
    <row r="82" spans="1:6" ht="15" x14ac:dyDescent="0.25">
      <c r="A82" s="12"/>
      <c r="B82"/>
      <c r="C82"/>
      <c r="D82" s="4"/>
      <c r="E82" s="4"/>
      <c r="F82" s="4"/>
    </row>
  </sheetData>
  <sheetProtection password="C163" sheet="1" objects="1" scenarios="1"/>
  <mergeCells count="20">
    <mergeCell ref="B74:E74"/>
    <mergeCell ref="B67:E67"/>
    <mergeCell ref="B68:E68"/>
    <mergeCell ref="B70:E70"/>
    <mergeCell ref="B71:E71"/>
    <mergeCell ref="B72:E72"/>
    <mergeCell ref="B73:E73"/>
    <mergeCell ref="B69:E69"/>
    <mergeCell ref="B65:E65"/>
    <mergeCell ref="B26:E26"/>
    <mergeCell ref="B32:E32"/>
    <mergeCell ref="B35:E35"/>
    <mergeCell ref="B38:E38"/>
    <mergeCell ref="B41:E41"/>
    <mergeCell ref="B50:E50"/>
    <mergeCell ref="B4:E4"/>
    <mergeCell ref="B6:E6"/>
    <mergeCell ref="B23:E23"/>
    <mergeCell ref="B53:E53"/>
    <mergeCell ref="B56:E56"/>
  </mergeCells>
  <pageMargins left="0.70866141732283472" right="0.70866141732283472" top="0.90686274509803921" bottom="0.74803149606299213" header="0.31496062992125984" footer="0.31496062992125984"/>
  <pageSetup paperSize="9" orientation="portrait" r:id="rId1"/>
  <headerFooter>
    <oddHeader>&amp;L&amp;10Konus d.o.o. 
Zrinsko Frankopanska 38 A
23000 Zadar&amp;C&amp;10Fekalna kanalizacija u ulici Mile Gojsalića, faza 1&amp;R&amp;10Zadar, listopad 2018.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5"/>
  <sheetViews>
    <sheetView showZeros="0" topLeftCell="A61" zoomScaleNormal="100" workbookViewId="0">
      <selection activeCell="I75" sqref="I75"/>
    </sheetView>
  </sheetViews>
  <sheetFormatPr defaultColWidth="9.109375" defaultRowHeight="12" x14ac:dyDescent="0.25"/>
  <cols>
    <col min="1" max="1" width="6.33203125" style="60" customWidth="1"/>
    <col min="2" max="2" width="44.109375" style="3" customWidth="1"/>
    <col min="3" max="3" width="7" style="3" customWidth="1"/>
    <col min="4" max="4" width="8.33203125" style="6" customWidth="1"/>
    <col min="5" max="5" width="10.5546875" style="6" customWidth="1"/>
    <col min="6" max="6" width="12.33203125" style="6" customWidth="1"/>
    <col min="7" max="16384" width="9.109375" style="3"/>
  </cols>
  <sheetData>
    <row r="2" spans="1:6" ht="24" x14ac:dyDescent="0.25">
      <c r="A2" s="59" t="s">
        <v>8</v>
      </c>
      <c r="B2" s="2" t="s">
        <v>9</v>
      </c>
      <c r="C2" s="2" t="s">
        <v>10</v>
      </c>
      <c r="D2" s="7" t="s">
        <v>4</v>
      </c>
      <c r="E2" s="7" t="s">
        <v>11</v>
      </c>
      <c r="F2" s="5" t="s">
        <v>5</v>
      </c>
    </row>
    <row r="4" spans="1:6" ht="15" x14ac:dyDescent="0.25">
      <c r="A4" s="29" t="s">
        <v>1</v>
      </c>
      <c r="B4" s="118" t="s">
        <v>49</v>
      </c>
      <c r="C4" s="119"/>
      <c r="D4" s="119"/>
      <c r="E4" s="119"/>
      <c r="F4" s="34"/>
    </row>
    <row r="5" spans="1:6" ht="15" x14ac:dyDescent="0.25">
      <c r="A5" s="20"/>
      <c r="B5" s="21"/>
      <c r="C5" s="117"/>
      <c r="D5" s="35"/>
      <c r="E5" s="35"/>
      <c r="F5" s="35"/>
    </row>
    <row r="6" spans="1:6" s="8" customFormat="1" ht="15" customHeight="1" x14ac:dyDescent="0.25">
      <c r="A6" s="23"/>
      <c r="B6" s="24"/>
      <c r="C6" s="13"/>
      <c r="D6" s="14"/>
      <c r="E6" s="14"/>
      <c r="F6" s="37"/>
    </row>
    <row r="7" spans="1:6" s="8" customFormat="1" ht="12" customHeight="1" x14ac:dyDescent="0.25">
      <c r="A7" s="20"/>
      <c r="B7" s="21"/>
      <c r="C7" s="117"/>
      <c r="D7" s="35"/>
      <c r="E7" s="35"/>
      <c r="F7" s="35"/>
    </row>
    <row r="8" spans="1:6" s="8" customFormat="1" ht="14.25" customHeight="1" x14ac:dyDescent="0.2">
      <c r="A8" s="54" t="s">
        <v>6</v>
      </c>
      <c r="B8" s="133" t="s">
        <v>2</v>
      </c>
      <c r="C8" s="134"/>
      <c r="D8" s="134"/>
      <c r="E8" s="134"/>
      <c r="F8" s="56"/>
    </row>
    <row r="9" spans="1:6" s="8" customFormat="1" ht="16.5" customHeight="1" x14ac:dyDescent="0.2">
      <c r="A9" s="51"/>
      <c r="B9" s="52"/>
      <c r="C9" s="33"/>
      <c r="D9" s="53"/>
      <c r="E9" s="53"/>
      <c r="F9" s="53"/>
    </row>
    <row r="10" spans="1:6" s="8" customFormat="1" ht="216.75" customHeight="1" x14ac:dyDescent="0.3">
      <c r="A10" s="30" t="s">
        <v>12</v>
      </c>
      <c r="B10" s="31" t="s">
        <v>51</v>
      </c>
      <c r="C10" s="32"/>
      <c r="D10" s="38"/>
      <c r="E10" s="103"/>
      <c r="F10" s="38"/>
    </row>
    <row r="11" spans="1:6" s="8" customFormat="1" ht="13.8" x14ac:dyDescent="0.3">
      <c r="A11" s="30" t="s">
        <v>16</v>
      </c>
      <c r="B11" s="31" t="s">
        <v>69</v>
      </c>
      <c r="C11" s="32" t="s">
        <v>30</v>
      </c>
      <c r="D11" s="38">
        <v>305.81</v>
      </c>
      <c r="E11" s="103"/>
      <c r="F11" s="38">
        <f t="shared" ref="F11:F12" si="0">D11*E11</f>
        <v>0</v>
      </c>
    </row>
    <row r="12" spans="1:6" s="8" customFormat="1" ht="13.8" x14ac:dyDescent="0.3">
      <c r="A12" s="30" t="s">
        <v>16</v>
      </c>
      <c r="B12" s="31" t="s">
        <v>68</v>
      </c>
      <c r="C12" s="32" t="s">
        <v>30</v>
      </c>
      <c r="D12" s="38">
        <v>21.05</v>
      </c>
      <c r="E12" s="103"/>
      <c r="F12" s="38">
        <f t="shared" si="0"/>
        <v>0</v>
      </c>
    </row>
    <row r="13" spans="1:6" s="8" customFormat="1" ht="12.75" x14ac:dyDescent="0.2">
      <c r="A13" s="30"/>
      <c r="B13" s="11"/>
      <c r="C13" s="32"/>
      <c r="D13" s="39"/>
      <c r="E13" s="103"/>
      <c r="F13" s="39"/>
    </row>
    <row r="14" spans="1:6" s="8" customFormat="1" ht="46.5" customHeight="1" x14ac:dyDescent="0.3">
      <c r="A14" s="30" t="s">
        <v>89</v>
      </c>
      <c r="B14" s="11" t="s">
        <v>70</v>
      </c>
      <c r="C14" s="32" t="s">
        <v>30</v>
      </c>
      <c r="D14" s="39">
        <v>13.55</v>
      </c>
      <c r="E14" s="103"/>
      <c r="F14" s="39">
        <f>D14*E14</f>
        <v>0</v>
      </c>
    </row>
    <row r="15" spans="1:6" s="8" customFormat="1" ht="46.5" customHeight="1" x14ac:dyDescent="0.3">
      <c r="A15" s="10" t="s">
        <v>118</v>
      </c>
      <c r="B15" s="9" t="s">
        <v>71</v>
      </c>
      <c r="C15" s="32" t="s">
        <v>30</v>
      </c>
      <c r="D15" s="39">
        <v>5</v>
      </c>
      <c r="E15" s="102"/>
      <c r="F15" s="39">
        <f t="shared" ref="F15" si="1">D15*E15</f>
        <v>0</v>
      </c>
    </row>
    <row r="16" spans="1:6" s="8" customFormat="1" ht="78" customHeight="1" x14ac:dyDescent="0.3">
      <c r="A16" s="50" t="s">
        <v>115</v>
      </c>
      <c r="B16" s="18" t="s">
        <v>67</v>
      </c>
      <c r="C16" s="95"/>
      <c r="D16" s="96"/>
      <c r="E16" s="104"/>
      <c r="F16" s="96"/>
    </row>
    <row r="17" spans="1:6" ht="13.8" x14ac:dyDescent="0.3">
      <c r="A17" s="30" t="s">
        <v>16</v>
      </c>
      <c r="B17" s="9" t="s">
        <v>52</v>
      </c>
      <c r="C17" s="48" t="s">
        <v>18</v>
      </c>
      <c r="D17" s="38">
        <v>2.41</v>
      </c>
      <c r="E17" s="103"/>
      <c r="F17" s="38">
        <f>D17*E17</f>
        <v>0</v>
      </c>
    </row>
    <row r="18" spans="1:6" s="8" customFormat="1" ht="13.8" x14ac:dyDescent="0.3">
      <c r="A18" s="30" t="s">
        <v>16</v>
      </c>
      <c r="B18" s="31" t="s">
        <v>72</v>
      </c>
      <c r="C18" s="32" t="s">
        <v>75</v>
      </c>
      <c r="D18" s="38">
        <v>169.53</v>
      </c>
      <c r="E18" s="103"/>
      <c r="F18" s="38">
        <f>D18*E18</f>
        <v>0</v>
      </c>
    </row>
    <row r="19" spans="1:6" s="8" customFormat="1" ht="102" customHeight="1" x14ac:dyDescent="0.3">
      <c r="A19" s="10" t="s">
        <v>114</v>
      </c>
      <c r="B19" s="31" t="s">
        <v>27</v>
      </c>
      <c r="C19" s="33"/>
      <c r="D19" s="38"/>
      <c r="E19" s="103"/>
      <c r="F19" s="38"/>
    </row>
    <row r="20" spans="1:6" ht="13.8" x14ac:dyDescent="0.3">
      <c r="A20" s="30" t="s">
        <v>16</v>
      </c>
      <c r="B20" s="9" t="s">
        <v>52</v>
      </c>
      <c r="C20" s="32" t="s">
        <v>30</v>
      </c>
      <c r="D20" s="38">
        <v>0.9</v>
      </c>
      <c r="E20" s="103"/>
      <c r="F20" s="38">
        <f>D20*E20</f>
        <v>0</v>
      </c>
    </row>
    <row r="21" spans="1:6" s="8" customFormat="1" ht="13.8" x14ac:dyDescent="0.3">
      <c r="A21" s="30" t="s">
        <v>16</v>
      </c>
      <c r="B21" s="31" t="s">
        <v>77</v>
      </c>
      <c r="C21" s="32" t="s">
        <v>30</v>
      </c>
      <c r="D21" s="38">
        <v>16.95</v>
      </c>
      <c r="E21" s="103"/>
      <c r="F21" s="38">
        <f>D21*E21</f>
        <v>0</v>
      </c>
    </row>
    <row r="22" spans="1:6" ht="82.8" x14ac:dyDescent="0.3">
      <c r="A22" s="30" t="s">
        <v>121</v>
      </c>
      <c r="B22" s="31" t="s">
        <v>28</v>
      </c>
      <c r="C22" s="32"/>
      <c r="D22" s="38"/>
      <c r="E22" s="103"/>
      <c r="F22" s="38"/>
    </row>
    <row r="23" spans="1:6" ht="14.25" customHeight="1" x14ac:dyDescent="0.3">
      <c r="A23" s="44" t="s">
        <v>16</v>
      </c>
      <c r="B23" s="31" t="s">
        <v>77</v>
      </c>
      <c r="C23" s="32" t="s">
        <v>30</v>
      </c>
      <c r="D23" s="38">
        <v>94.27</v>
      </c>
      <c r="E23" s="103"/>
      <c r="F23" s="38">
        <f>D23*E23</f>
        <v>0</v>
      </c>
    </row>
    <row r="24" spans="1:6" ht="14.25" customHeight="1" x14ac:dyDescent="0.3">
      <c r="A24" s="44" t="s">
        <v>16</v>
      </c>
      <c r="B24" s="31" t="s">
        <v>52</v>
      </c>
      <c r="C24" s="32" t="s">
        <v>30</v>
      </c>
      <c r="D24" s="38">
        <v>6.04</v>
      </c>
      <c r="E24" s="103"/>
      <c r="F24" s="38">
        <f>D24*E24</f>
        <v>0</v>
      </c>
    </row>
    <row r="25" spans="1:6" s="62" customFormat="1" ht="55.5" customHeight="1" x14ac:dyDescent="0.3">
      <c r="A25" s="10" t="s">
        <v>126</v>
      </c>
      <c r="B25" s="9" t="s">
        <v>33</v>
      </c>
      <c r="C25" s="11" t="s">
        <v>31</v>
      </c>
      <c r="D25" s="39">
        <v>24.12</v>
      </c>
      <c r="E25" s="102"/>
      <c r="F25" s="39">
        <f>D25*E25</f>
        <v>0</v>
      </c>
    </row>
    <row r="26" spans="1:6" ht="110.4" x14ac:dyDescent="0.3">
      <c r="A26" s="30" t="s">
        <v>127</v>
      </c>
      <c r="B26" s="31" t="s">
        <v>29</v>
      </c>
      <c r="C26" s="32"/>
      <c r="D26" s="38"/>
      <c r="E26" s="103"/>
      <c r="F26" s="38"/>
    </row>
    <row r="27" spans="1:6" ht="14.25" customHeight="1" x14ac:dyDescent="0.3">
      <c r="A27" s="44" t="s">
        <v>16</v>
      </c>
      <c r="B27" s="31" t="s">
        <v>52</v>
      </c>
      <c r="C27" s="32" t="s">
        <v>30</v>
      </c>
      <c r="D27" s="38">
        <v>11.74</v>
      </c>
      <c r="E27" s="103"/>
      <c r="F27" s="38">
        <f>D27*E27</f>
        <v>0</v>
      </c>
    </row>
    <row r="28" spans="1:6" ht="13.8" x14ac:dyDescent="0.3">
      <c r="A28" s="30" t="s">
        <v>16</v>
      </c>
      <c r="B28" s="31" t="s">
        <v>77</v>
      </c>
      <c r="C28" s="32" t="s">
        <v>30</v>
      </c>
      <c r="D28" s="38">
        <v>221.54</v>
      </c>
      <c r="E28" s="103"/>
      <c r="F28" s="38">
        <f t="shared" ref="F28:F29" si="2">D28*E28</f>
        <v>0</v>
      </c>
    </row>
    <row r="29" spans="1:6" s="62" customFormat="1" ht="41.25" customHeight="1" x14ac:dyDescent="0.3">
      <c r="A29" s="10" t="s">
        <v>131</v>
      </c>
      <c r="B29" s="9" t="s">
        <v>32</v>
      </c>
      <c r="C29" s="11" t="s">
        <v>31</v>
      </c>
      <c r="D29" s="39">
        <v>93.58</v>
      </c>
      <c r="E29" s="102"/>
      <c r="F29" s="39">
        <f t="shared" si="2"/>
        <v>0</v>
      </c>
    </row>
    <row r="30" spans="1:6" ht="16.5" customHeight="1" x14ac:dyDescent="0.25">
      <c r="A30" s="20"/>
      <c r="B30" s="21"/>
      <c r="C30" s="117"/>
      <c r="D30" s="35"/>
      <c r="E30" s="35"/>
      <c r="F30" s="35"/>
    </row>
    <row r="31" spans="1:6" ht="15" x14ac:dyDescent="0.25">
      <c r="A31" s="25"/>
      <c r="B31" s="122" t="s">
        <v>53</v>
      </c>
      <c r="C31" s="123"/>
      <c r="D31" s="123"/>
      <c r="E31" s="123"/>
      <c r="F31" s="40">
        <f>SUM(F10:F29)</f>
        <v>0</v>
      </c>
    </row>
    <row r="32" spans="1:6" ht="15" x14ac:dyDescent="0.25">
      <c r="A32" s="23"/>
      <c r="B32" s="24"/>
      <c r="C32" s="13"/>
      <c r="D32" s="13"/>
      <c r="E32" s="13"/>
      <c r="F32" s="58"/>
    </row>
    <row r="33" spans="1:6" ht="15" x14ac:dyDescent="0.25">
      <c r="A33" s="23"/>
      <c r="B33" s="24"/>
      <c r="C33" s="13"/>
      <c r="D33" s="13"/>
      <c r="E33" s="13"/>
      <c r="F33" s="58"/>
    </row>
    <row r="34" spans="1:6" ht="17.25" customHeight="1" x14ac:dyDescent="0.2">
      <c r="A34" s="88" t="s">
        <v>7</v>
      </c>
      <c r="B34" s="131" t="s">
        <v>19</v>
      </c>
      <c r="C34" s="132"/>
      <c r="D34" s="132"/>
      <c r="E34" s="132"/>
      <c r="F34" s="45"/>
    </row>
    <row r="35" spans="1:6" s="62" customFormat="1" ht="68.25" customHeight="1" x14ac:dyDescent="0.3">
      <c r="A35" s="10" t="s">
        <v>36</v>
      </c>
      <c r="B35" s="9" t="s">
        <v>54</v>
      </c>
      <c r="C35" s="11" t="s">
        <v>31</v>
      </c>
      <c r="D35" s="39">
        <v>1.29</v>
      </c>
      <c r="E35" s="102"/>
      <c r="F35" s="39">
        <f t="shared" ref="F35:F39" si="3">D35*E35</f>
        <v>0</v>
      </c>
    </row>
    <row r="36" spans="1:6" s="62" customFormat="1" ht="66" customHeight="1" x14ac:dyDescent="0.3">
      <c r="A36" s="10" t="s">
        <v>38</v>
      </c>
      <c r="B36" s="9" t="s">
        <v>55</v>
      </c>
      <c r="C36" s="11" t="s">
        <v>31</v>
      </c>
      <c r="D36" s="39">
        <v>2.38</v>
      </c>
      <c r="E36" s="102"/>
      <c r="F36" s="39">
        <f t="shared" si="3"/>
        <v>0</v>
      </c>
    </row>
    <row r="37" spans="1:6" s="62" customFormat="1" ht="152.25" customHeight="1" x14ac:dyDescent="0.3">
      <c r="A37" s="10" t="s">
        <v>39</v>
      </c>
      <c r="B37" s="9" t="s">
        <v>56</v>
      </c>
      <c r="C37" s="11" t="s">
        <v>3</v>
      </c>
      <c r="D37" s="39">
        <v>9</v>
      </c>
      <c r="E37" s="102"/>
      <c r="F37" s="39">
        <f t="shared" si="3"/>
        <v>0</v>
      </c>
    </row>
    <row r="38" spans="1:6" s="62" customFormat="1" ht="129" customHeight="1" x14ac:dyDescent="0.3">
      <c r="A38" s="10" t="s">
        <v>40</v>
      </c>
      <c r="B38" s="9" t="s">
        <v>57</v>
      </c>
      <c r="C38" s="11" t="s">
        <v>3</v>
      </c>
      <c r="D38" s="39">
        <v>5</v>
      </c>
      <c r="E38" s="102"/>
      <c r="F38" s="39">
        <f t="shared" si="3"/>
        <v>0</v>
      </c>
    </row>
    <row r="39" spans="1:6" s="62" customFormat="1" ht="116.25" customHeight="1" x14ac:dyDescent="0.3">
      <c r="A39" s="10" t="s">
        <v>41</v>
      </c>
      <c r="B39" s="9" t="s">
        <v>58</v>
      </c>
      <c r="C39" s="11" t="s">
        <v>31</v>
      </c>
      <c r="D39" s="39">
        <v>0.9</v>
      </c>
      <c r="E39" s="102"/>
      <c r="F39" s="39">
        <f t="shared" si="3"/>
        <v>0</v>
      </c>
    </row>
    <row r="40" spans="1:6" s="62" customFormat="1" ht="12.75" x14ac:dyDescent="0.2">
      <c r="A40" s="89"/>
      <c r="B40" s="63"/>
      <c r="C40" s="63"/>
      <c r="D40" s="90"/>
      <c r="E40" s="90"/>
      <c r="F40" s="91"/>
    </row>
    <row r="41" spans="1:6" s="62" customFormat="1" ht="12.75" x14ac:dyDescent="0.2">
      <c r="A41" s="64"/>
      <c r="B41" s="131" t="s">
        <v>20</v>
      </c>
      <c r="C41" s="132"/>
      <c r="D41" s="132"/>
      <c r="E41" s="132"/>
      <c r="F41" s="45">
        <f>SUM(F35:F39)</f>
        <v>0</v>
      </c>
    </row>
    <row r="42" spans="1:6" s="62" customFormat="1" ht="23.25" customHeight="1" x14ac:dyDescent="0.25">
      <c r="A42" s="26"/>
      <c r="B42" s="19"/>
      <c r="C42" s="86"/>
      <c r="D42" s="42"/>
      <c r="E42" s="42"/>
      <c r="F42" s="42"/>
    </row>
    <row r="43" spans="1:6" s="62" customFormat="1" ht="15" x14ac:dyDescent="0.25">
      <c r="A43" s="1" t="s">
        <v>44</v>
      </c>
      <c r="B43" s="124" t="s">
        <v>21</v>
      </c>
      <c r="C43" s="125"/>
      <c r="D43" s="125"/>
      <c r="E43" s="125"/>
      <c r="F43" s="65"/>
    </row>
    <row r="44" spans="1:6" s="62" customFormat="1" ht="15" x14ac:dyDescent="0.25">
      <c r="A44" s="26"/>
      <c r="B44" s="19"/>
      <c r="C44" s="86"/>
      <c r="D44" s="42"/>
      <c r="E44" s="42"/>
      <c r="F44" s="42"/>
    </row>
    <row r="45" spans="1:6" s="85" customFormat="1" ht="164.25" customHeight="1" x14ac:dyDescent="0.3">
      <c r="A45" s="10" t="s">
        <v>42</v>
      </c>
      <c r="B45" s="9" t="s">
        <v>59</v>
      </c>
      <c r="C45" s="11" t="s">
        <v>3</v>
      </c>
      <c r="D45" s="39">
        <v>9</v>
      </c>
      <c r="E45" s="102"/>
      <c r="F45" s="39">
        <f>D45*E45</f>
        <v>0</v>
      </c>
    </row>
    <row r="46" spans="1:6" s="85" customFormat="1" ht="65.25" customHeight="1" x14ac:dyDescent="0.3">
      <c r="A46" s="10" t="s">
        <v>43</v>
      </c>
      <c r="B46" s="9" t="s">
        <v>60</v>
      </c>
      <c r="C46" s="11" t="s">
        <v>3</v>
      </c>
      <c r="D46" s="39">
        <v>5</v>
      </c>
      <c r="E46" s="102"/>
      <c r="F46" s="39">
        <f>D46*E46</f>
        <v>0</v>
      </c>
    </row>
    <row r="47" spans="1:6" s="62" customFormat="1" ht="12.75" x14ac:dyDescent="0.2">
      <c r="A47" s="64"/>
      <c r="B47" s="131" t="s">
        <v>61</v>
      </c>
      <c r="C47" s="132"/>
      <c r="D47" s="132"/>
      <c r="E47" s="132"/>
      <c r="F47" s="45">
        <f>SUM(F45:F46)</f>
        <v>0</v>
      </c>
    </row>
    <row r="48" spans="1:6" s="62" customFormat="1" ht="12.75" x14ac:dyDescent="0.2">
      <c r="A48" s="66"/>
      <c r="B48" s="67"/>
      <c r="C48" s="68"/>
      <c r="D48" s="69"/>
      <c r="E48" s="69"/>
      <c r="F48" s="70"/>
    </row>
    <row r="49" spans="1:6" s="62" customFormat="1" ht="16.5" customHeight="1" x14ac:dyDescent="0.25">
      <c r="A49" s="71"/>
      <c r="B49" s="72"/>
      <c r="C49" s="73"/>
      <c r="D49" s="74"/>
      <c r="E49" s="74"/>
      <c r="F49" s="75"/>
    </row>
    <row r="50" spans="1:6" s="62" customFormat="1" ht="14.4" x14ac:dyDescent="0.3">
      <c r="A50" s="1" t="s">
        <v>45</v>
      </c>
      <c r="B50" s="124" t="s">
        <v>22</v>
      </c>
      <c r="C50" s="125"/>
      <c r="D50" s="125"/>
      <c r="E50" s="125"/>
      <c r="F50" s="41"/>
    </row>
    <row r="51" spans="1:6" s="62" customFormat="1" ht="15" x14ac:dyDescent="0.25">
      <c r="A51" s="76"/>
      <c r="B51" s="77"/>
      <c r="C51" s="78"/>
      <c r="D51" s="79"/>
      <c r="E51" s="79"/>
      <c r="F51" s="80"/>
    </row>
    <row r="52" spans="1:6" s="62" customFormat="1" ht="66.75" customHeight="1" x14ac:dyDescent="0.3">
      <c r="A52" s="10" t="s">
        <v>46</v>
      </c>
      <c r="B52" s="9" t="s">
        <v>34</v>
      </c>
      <c r="C52" s="11"/>
      <c r="D52" s="39"/>
      <c r="E52" s="102"/>
      <c r="F52" s="39"/>
    </row>
    <row r="53" spans="1:6" s="62" customFormat="1" ht="13.5" customHeight="1" x14ac:dyDescent="0.3">
      <c r="A53" s="10" t="s">
        <v>16</v>
      </c>
      <c r="B53" s="9" t="s">
        <v>62</v>
      </c>
      <c r="C53" s="11" t="s">
        <v>17</v>
      </c>
      <c r="D53" s="39">
        <v>175.21</v>
      </c>
      <c r="E53" s="102"/>
      <c r="F53" s="39">
        <f>D53*E53</f>
        <v>0</v>
      </c>
    </row>
    <row r="54" spans="1:6" s="62" customFormat="1" ht="13.8" x14ac:dyDescent="0.3">
      <c r="A54" s="10" t="s">
        <v>16</v>
      </c>
      <c r="B54" s="9" t="s">
        <v>63</v>
      </c>
      <c r="C54" s="11" t="s">
        <v>17</v>
      </c>
      <c r="D54" s="39">
        <v>11.39</v>
      </c>
      <c r="E54" s="102"/>
      <c r="F54" s="39">
        <f>D54*E54</f>
        <v>0</v>
      </c>
    </row>
    <row r="55" spans="1:6" ht="14.25" customHeight="1" x14ac:dyDescent="0.3">
      <c r="A55" s="44" t="s">
        <v>16</v>
      </c>
      <c r="B55" s="31" t="s">
        <v>76</v>
      </c>
      <c r="C55" s="11" t="s">
        <v>17</v>
      </c>
      <c r="D55" s="38">
        <v>12.9</v>
      </c>
      <c r="E55" s="103"/>
      <c r="F55" s="38">
        <f>D55*E55</f>
        <v>0</v>
      </c>
    </row>
    <row r="56" spans="1:6" s="62" customFormat="1" ht="273.75" customHeight="1" x14ac:dyDescent="0.3">
      <c r="A56" s="10" t="s">
        <v>74</v>
      </c>
      <c r="B56" s="9" t="s">
        <v>35</v>
      </c>
      <c r="C56" s="11"/>
      <c r="D56" s="39"/>
      <c r="E56" s="102"/>
      <c r="F56" s="39"/>
    </row>
    <row r="57" spans="1:6" s="62" customFormat="1" ht="13.8" x14ac:dyDescent="0.3">
      <c r="A57" s="10" t="s">
        <v>16</v>
      </c>
      <c r="B57" s="9" t="s">
        <v>23</v>
      </c>
      <c r="C57" s="11" t="s">
        <v>3</v>
      </c>
      <c r="D57" s="39">
        <v>9</v>
      </c>
      <c r="E57" s="102"/>
      <c r="F57" s="39">
        <f>D57*E57</f>
        <v>0</v>
      </c>
    </row>
    <row r="58" spans="1:6" s="62" customFormat="1" ht="12.75" x14ac:dyDescent="0.2">
      <c r="A58" s="10"/>
      <c r="B58" s="9"/>
      <c r="C58" s="11"/>
      <c r="D58" s="39"/>
      <c r="E58" s="102"/>
      <c r="F58" s="39"/>
    </row>
    <row r="59" spans="1:6" s="62" customFormat="1" ht="12.75" x14ac:dyDescent="0.2">
      <c r="A59" s="10"/>
      <c r="B59" s="9"/>
      <c r="C59" s="11"/>
      <c r="D59" s="39"/>
      <c r="E59" s="102"/>
      <c r="F59" s="39"/>
    </row>
    <row r="60" spans="1:6" s="62" customFormat="1" ht="41.4" x14ac:dyDescent="0.3">
      <c r="A60" s="10" t="s">
        <v>128</v>
      </c>
      <c r="B60" s="9" t="s">
        <v>64</v>
      </c>
      <c r="C60" s="11"/>
      <c r="D60" s="39"/>
      <c r="E60" s="102"/>
      <c r="F60" s="39"/>
    </row>
    <row r="61" spans="1:6" s="62" customFormat="1" ht="12.75" x14ac:dyDescent="0.2">
      <c r="A61" s="10"/>
      <c r="B61" s="9" t="s">
        <v>62</v>
      </c>
      <c r="C61" s="11" t="s">
        <v>17</v>
      </c>
      <c r="D61" s="39">
        <v>175.21</v>
      </c>
      <c r="E61" s="102"/>
      <c r="F61" s="39">
        <f>D61*E61</f>
        <v>0</v>
      </c>
    </row>
    <row r="62" spans="1:6" s="62" customFormat="1" ht="12.75" x14ac:dyDescent="0.2">
      <c r="A62" s="10"/>
      <c r="B62" s="9" t="s">
        <v>63</v>
      </c>
      <c r="C62" s="11" t="s">
        <v>17</v>
      </c>
      <c r="D62" s="39">
        <v>11.39</v>
      </c>
      <c r="E62" s="102"/>
      <c r="F62" s="39">
        <f>D62*E62</f>
        <v>0</v>
      </c>
    </row>
    <row r="63" spans="1:6" ht="14.25" customHeight="1" x14ac:dyDescent="0.3">
      <c r="A63" s="44" t="s">
        <v>16</v>
      </c>
      <c r="B63" s="31" t="s">
        <v>76</v>
      </c>
      <c r="C63" s="11" t="s">
        <v>17</v>
      </c>
      <c r="D63" s="38">
        <v>12.9</v>
      </c>
      <c r="E63" s="103"/>
      <c r="F63" s="38">
        <f>D63*E63</f>
        <v>0</v>
      </c>
    </row>
    <row r="64" spans="1:6" s="62" customFormat="1" ht="13.8" x14ac:dyDescent="0.3">
      <c r="A64" s="64"/>
      <c r="B64" s="131" t="s">
        <v>24</v>
      </c>
      <c r="C64" s="132"/>
      <c r="D64" s="132"/>
      <c r="E64" s="132"/>
      <c r="F64" s="45">
        <f>SUM(F51:F63)</f>
        <v>0</v>
      </c>
    </row>
    <row r="65" spans="1:6" s="62" customFormat="1" ht="12.75" x14ac:dyDescent="0.2">
      <c r="A65" s="81"/>
      <c r="B65" s="82"/>
      <c r="C65" s="63"/>
      <c r="D65" s="83"/>
      <c r="E65" s="83"/>
      <c r="F65" s="84"/>
    </row>
    <row r="66" spans="1:6" s="62" customFormat="1" ht="15" x14ac:dyDescent="0.25">
      <c r="A66" s="26"/>
      <c r="B66" s="19"/>
      <c r="C66" s="86"/>
      <c r="D66" s="42"/>
      <c r="E66" s="42"/>
      <c r="F66" s="42"/>
    </row>
    <row r="67" spans="1:6" s="62" customFormat="1" ht="20.25" customHeight="1" x14ac:dyDescent="0.3">
      <c r="A67" s="49" t="s">
        <v>47</v>
      </c>
      <c r="B67" s="124" t="s">
        <v>25</v>
      </c>
      <c r="C67" s="125"/>
      <c r="D67" s="125"/>
      <c r="E67" s="125"/>
      <c r="F67" s="65"/>
    </row>
    <row r="68" spans="1:6" s="62" customFormat="1" ht="15" customHeight="1" x14ac:dyDescent="0.25">
      <c r="A68" s="26"/>
      <c r="B68" s="19"/>
      <c r="C68" s="86"/>
      <c r="D68" s="42"/>
      <c r="E68" s="42"/>
      <c r="F68" s="42"/>
    </row>
    <row r="69" spans="1:6" s="62" customFormat="1" ht="161.25" customHeight="1" x14ac:dyDescent="0.3">
      <c r="A69" s="10" t="s">
        <v>48</v>
      </c>
      <c r="B69" s="9" t="s">
        <v>26</v>
      </c>
      <c r="C69" s="11"/>
      <c r="D69" s="39"/>
      <c r="E69" s="102"/>
      <c r="F69" s="39"/>
    </row>
    <row r="70" spans="1:6" s="62" customFormat="1" ht="14.25" customHeight="1" x14ac:dyDescent="0.3">
      <c r="A70" s="10" t="s">
        <v>16</v>
      </c>
      <c r="B70" s="9" t="s">
        <v>62</v>
      </c>
      <c r="C70" s="11" t="s">
        <v>17</v>
      </c>
      <c r="D70" s="39">
        <v>175.21</v>
      </c>
      <c r="E70" s="102"/>
      <c r="F70" s="39">
        <f>D70*E70</f>
        <v>0</v>
      </c>
    </row>
    <row r="71" spans="1:6" s="62" customFormat="1" ht="13.8" x14ac:dyDescent="0.3">
      <c r="A71" s="10" t="s">
        <v>16</v>
      </c>
      <c r="B71" s="9" t="s">
        <v>63</v>
      </c>
      <c r="C71" s="11" t="s">
        <v>17</v>
      </c>
      <c r="D71" s="39">
        <v>11.39</v>
      </c>
      <c r="E71" s="102"/>
      <c r="F71" s="39">
        <f>D71*E71</f>
        <v>0</v>
      </c>
    </row>
    <row r="72" spans="1:6" ht="14.25" customHeight="1" x14ac:dyDescent="0.3">
      <c r="A72" s="44" t="s">
        <v>16</v>
      </c>
      <c r="B72" s="31" t="s">
        <v>76</v>
      </c>
      <c r="C72" s="11" t="s">
        <v>17</v>
      </c>
      <c r="D72" s="38">
        <v>12.9</v>
      </c>
      <c r="E72" s="103"/>
      <c r="F72" s="38">
        <f>D72*E72</f>
        <v>0</v>
      </c>
    </row>
    <row r="73" spans="1:6" s="62" customFormat="1" ht="13.8" x14ac:dyDescent="0.3">
      <c r="A73" s="46"/>
      <c r="B73" s="131" t="s">
        <v>65</v>
      </c>
      <c r="C73" s="132"/>
      <c r="D73" s="132"/>
      <c r="E73" s="132"/>
      <c r="F73" s="45">
        <f>SUM(F70:F72)</f>
        <v>0</v>
      </c>
    </row>
    <row r="74" spans="1:6" ht="15" x14ac:dyDescent="0.25">
      <c r="A74" s="26"/>
      <c r="B74" s="19"/>
      <c r="C74" s="86"/>
      <c r="D74" s="42"/>
      <c r="E74" s="42"/>
      <c r="F74" s="42"/>
    </row>
    <row r="75" spans="1:6" ht="15" customHeight="1" x14ac:dyDescent="0.25">
      <c r="A75" s="26"/>
      <c r="B75" s="19"/>
      <c r="C75" s="86"/>
      <c r="D75" s="42"/>
      <c r="E75" s="42"/>
      <c r="F75" s="42"/>
    </row>
    <row r="76" spans="1:6" ht="15" x14ac:dyDescent="0.25">
      <c r="A76" s="26"/>
      <c r="B76" s="19"/>
      <c r="C76" s="86"/>
      <c r="D76" s="42"/>
      <c r="E76" s="42"/>
      <c r="F76" s="42"/>
    </row>
    <row r="77" spans="1:6" ht="15" x14ac:dyDescent="0.25">
      <c r="A77" s="26"/>
      <c r="B77" s="19"/>
      <c r="C77" s="86"/>
      <c r="D77" s="42"/>
      <c r="E77" s="42"/>
      <c r="F77" s="42"/>
    </row>
    <row r="78" spans="1:6" ht="15" x14ac:dyDescent="0.25">
      <c r="A78" s="27"/>
      <c r="B78" s="126" t="s">
        <v>66</v>
      </c>
      <c r="C78" s="127"/>
      <c r="D78" s="127"/>
      <c r="E78" s="127"/>
      <c r="F78" s="42"/>
    </row>
    <row r="79" spans="1:6" ht="15" x14ac:dyDescent="0.25">
      <c r="A79" s="26"/>
      <c r="B79" s="19"/>
      <c r="C79" s="86"/>
      <c r="D79" s="42"/>
      <c r="E79" s="42"/>
      <c r="F79" s="42"/>
    </row>
    <row r="80" spans="1:6" ht="15" x14ac:dyDescent="0.25">
      <c r="A80" s="28" t="s">
        <v>6</v>
      </c>
      <c r="B80" s="126" t="s">
        <v>2</v>
      </c>
      <c r="C80" s="127"/>
      <c r="D80" s="127"/>
      <c r="E80" s="127"/>
      <c r="F80" s="43">
        <f>SUM(F31)</f>
        <v>0</v>
      </c>
    </row>
    <row r="81" spans="1:6" ht="15" x14ac:dyDescent="0.25">
      <c r="A81" s="28" t="s">
        <v>7</v>
      </c>
      <c r="B81" s="126" t="s">
        <v>19</v>
      </c>
      <c r="C81" s="127"/>
      <c r="D81" s="127"/>
      <c r="E81" s="127"/>
      <c r="F81" s="43">
        <f>F41</f>
        <v>0</v>
      </c>
    </row>
    <row r="82" spans="1:6" ht="15" x14ac:dyDescent="0.25">
      <c r="A82" s="28" t="s">
        <v>44</v>
      </c>
      <c r="B82" s="126" t="s">
        <v>21</v>
      </c>
      <c r="C82" s="127"/>
      <c r="D82" s="127"/>
      <c r="E82" s="127"/>
      <c r="F82" s="43">
        <f>F47</f>
        <v>0</v>
      </c>
    </row>
    <row r="83" spans="1:6" ht="14.4" x14ac:dyDescent="0.3">
      <c r="A83" s="28" t="s">
        <v>45</v>
      </c>
      <c r="B83" s="126" t="s">
        <v>22</v>
      </c>
      <c r="C83" s="127"/>
      <c r="D83" s="127"/>
      <c r="E83" s="127"/>
      <c r="F83" s="43">
        <f>F64</f>
        <v>0</v>
      </c>
    </row>
    <row r="84" spans="1:6" ht="15" thickBot="1" x14ac:dyDescent="0.35">
      <c r="A84" s="28" t="s">
        <v>47</v>
      </c>
      <c r="B84" s="126" t="s">
        <v>25</v>
      </c>
      <c r="C84" s="127"/>
      <c r="D84" s="127"/>
      <c r="E84" s="127"/>
      <c r="F84" s="43">
        <f>F73</f>
        <v>0</v>
      </c>
    </row>
    <row r="85" spans="1:6" ht="15.75" thickTop="1" x14ac:dyDescent="0.2">
      <c r="A85" s="61"/>
      <c r="B85" s="129" t="s">
        <v>13</v>
      </c>
      <c r="C85" s="129"/>
      <c r="D85" s="129"/>
      <c r="E85" s="129"/>
      <c r="F85" s="92">
        <f>SUM(F80:F84)</f>
        <v>0</v>
      </c>
    </row>
    <row r="86" spans="1:6" ht="15" x14ac:dyDescent="0.2">
      <c r="A86" s="20"/>
      <c r="B86" s="130" t="s">
        <v>15</v>
      </c>
      <c r="C86" s="130"/>
      <c r="D86" s="130"/>
      <c r="E86" s="130"/>
      <c r="F86" s="93">
        <f>F85*0.25</f>
        <v>0</v>
      </c>
    </row>
    <row r="87" spans="1:6" ht="12.75" x14ac:dyDescent="0.2">
      <c r="B87" s="128" t="s">
        <v>14</v>
      </c>
      <c r="C87" s="128"/>
      <c r="D87" s="128"/>
      <c r="E87" s="128"/>
      <c r="F87" s="94">
        <f>SUM(F85+F86)</f>
        <v>0</v>
      </c>
    </row>
    <row r="88" spans="1:6" ht="15" x14ac:dyDescent="0.25">
      <c r="B88"/>
    </row>
    <row r="89" spans="1:6" x14ac:dyDescent="0.2">
      <c r="C89" s="6"/>
    </row>
    <row r="93" spans="1:6" ht="14.4" x14ac:dyDescent="0.3">
      <c r="A93" s="47"/>
      <c r="B93" s="16"/>
      <c r="C93"/>
      <c r="D93" s="4"/>
      <c r="E93" s="4"/>
      <c r="F93" s="15"/>
    </row>
    <row r="94" spans="1:6" ht="14.4" x14ac:dyDescent="0.3">
      <c r="A94" s="12"/>
      <c r="B94" s="17"/>
      <c r="C94"/>
      <c r="D94" s="4"/>
      <c r="E94" s="4"/>
      <c r="F94" s="15"/>
    </row>
    <row r="95" spans="1:6" ht="14.4" x14ac:dyDescent="0.3">
      <c r="A95" s="12"/>
      <c r="B95"/>
      <c r="C95"/>
      <c r="D95" s="4"/>
      <c r="E95" s="4"/>
      <c r="F95" s="4"/>
    </row>
  </sheetData>
  <sheetProtection password="C163" sheet="1" objects="1" scenarios="1"/>
  <mergeCells count="20">
    <mergeCell ref="B67:E67"/>
    <mergeCell ref="B4:E4"/>
    <mergeCell ref="B8:E8"/>
    <mergeCell ref="B31:E31"/>
    <mergeCell ref="B34:E34"/>
    <mergeCell ref="B41:E41"/>
    <mergeCell ref="B43:E43"/>
    <mergeCell ref="B47:E47"/>
    <mergeCell ref="B50:E50"/>
    <mergeCell ref="B64:E64"/>
    <mergeCell ref="B73:E73"/>
    <mergeCell ref="B78:E78"/>
    <mergeCell ref="B80:E80"/>
    <mergeCell ref="B81:E81"/>
    <mergeCell ref="B82:E82"/>
    <mergeCell ref="B83:E83"/>
    <mergeCell ref="B84:E84"/>
    <mergeCell ref="B85:E85"/>
    <mergeCell ref="B86:E86"/>
    <mergeCell ref="B87:E87"/>
  </mergeCells>
  <pageMargins left="0.70866141732283472" right="0.70866141732283472" top="0.90686274509803921" bottom="0.74803149606299213" header="0.31496062992125984" footer="0.31496062992125984"/>
  <pageSetup paperSize="9" orientation="portrait" r:id="rId1"/>
  <headerFooter>
    <oddHeader>&amp;L&amp;10Konus d.o.o. 
Zrinsko Frankopanska 38 A
23000 Zadar&amp;C&amp;10OBORINSKA ODVODNJA ULICE MILE GOJSALIĆ
&amp;R&amp;10Zadar, kolovoz 2019.</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6"/>
  <sheetViews>
    <sheetView showZeros="0" zoomScaleNormal="100" workbookViewId="0">
      <selection activeCell="J10" sqref="J10"/>
    </sheetView>
  </sheetViews>
  <sheetFormatPr defaultColWidth="9.109375" defaultRowHeight="12" x14ac:dyDescent="0.25"/>
  <cols>
    <col min="1" max="1" width="6.33203125" style="60" customWidth="1"/>
    <col min="2" max="2" width="44.109375" style="3" customWidth="1"/>
    <col min="3" max="3" width="7" style="3" customWidth="1"/>
    <col min="4" max="4" width="8.33203125" style="6" customWidth="1"/>
    <col min="5" max="5" width="10.5546875" style="6" customWidth="1"/>
    <col min="6" max="6" width="12.33203125" style="6" customWidth="1"/>
    <col min="7" max="16384" width="9.109375" style="3"/>
  </cols>
  <sheetData>
    <row r="2" spans="1:6" ht="24" x14ac:dyDescent="0.25">
      <c r="A2" s="59" t="s">
        <v>8</v>
      </c>
      <c r="B2" s="2" t="s">
        <v>9</v>
      </c>
      <c r="C2" s="2" t="s">
        <v>10</v>
      </c>
      <c r="D2" s="7" t="s">
        <v>4</v>
      </c>
      <c r="E2" s="7" t="s">
        <v>11</v>
      </c>
      <c r="F2" s="5" t="s">
        <v>5</v>
      </c>
    </row>
    <row r="4" spans="1:6" ht="15" x14ac:dyDescent="0.25">
      <c r="A4" s="29" t="s">
        <v>1</v>
      </c>
      <c r="B4" s="118" t="s">
        <v>130</v>
      </c>
      <c r="C4" s="119"/>
      <c r="D4" s="119"/>
      <c r="E4" s="119"/>
      <c r="F4" s="34"/>
    </row>
    <row r="5" spans="1:6" ht="15" x14ac:dyDescent="0.25">
      <c r="A5" s="20"/>
      <c r="B5" s="21"/>
      <c r="C5" s="87"/>
      <c r="D5" s="35"/>
      <c r="E5" s="35"/>
      <c r="F5" s="35"/>
    </row>
    <row r="6" spans="1:6" ht="15" x14ac:dyDescent="0.25">
      <c r="A6" s="22" t="s">
        <v>6</v>
      </c>
      <c r="B6" s="120" t="s">
        <v>0</v>
      </c>
      <c r="C6" s="135"/>
      <c r="D6" s="135"/>
      <c r="E6" s="135"/>
      <c r="F6" s="36"/>
    </row>
    <row r="7" spans="1:6" ht="15" x14ac:dyDescent="0.25">
      <c r="A7" s="20"/>
      <c r="B7" s="21"/>
      <c r="C7" s="87"/>
      <c r="D7" s="35"/>
      <c r="E7" s="35"/>
      <c r="F7" s="35"/>
    </row>
    <row r="8" spans="1:6" ht="66" customHeight="1" x14ac:dyDescent="0.3">
      <c r="A8" s="30" t="s">
        <v>12</v>
      </c>
      <c r="B8" s="57" t="s">
        <v>37</v>
      </c>
      <c r="C8" s="11" t="s">
        <v>3</v>
      </c>
      <c r="D8" s="39">
        <v>1</v>
      </c>
      <c r="E8" s="102"/>
      <c r="F8" s="39">
        <f>D8*E8</f>
        <v>0</v>
      </c>
    </row>
    <row r="9" spans="1:6" ht="69" x14ac:dyDescent="0.3">
      <c r="A9" s="30" t="s">
        <v>89</v>
      </c>
      <c r="B9" s="52" t="s">
        <v>119</v>
      </c>
      <c r="C9" s="33" t="s">
        <v>116</v>
      </c>
      <c r="D9" s="53">
        <v>1</v>
      </c>
      <c r="E9" s="116"/>
      <c r="F9" s="39">
        <f>D9*E9</f>
        <v>0</v>
      </c>
    </row>
    <row r="10" spans="1:6" ht="69" x14ac:dyDescent="0.3">
      <c r="A10" s="30" t="s">
        <v>118</v>
      </c>
      <c r="B10" s="57" t="s">
        <v>123</v>
      </c>
      <c r="C10" s="11" t="s">
        <v>18</v>
      </c>
      <c r="D10" s="39">
        <v>910</v>
      </c>
      <c r="E10" s="115"/>
      <c r="F10" s="39">
        <f>D10*E10</f>
        <v>0</v>
      </c>
    </row>
    <row r="11" spans="1:6" ht="69" x14ac:dyDescent="0.3">
      <c r="A11" s="30" t="s">
        <v>115</v>
      </c>
      <c r="B11" s="52" t="s">
        <v>117</v>
      </c>
      <c r="C11" s="33" t="s">
        <v>116</v>
      </c>
      <c r="D11" s="53">
        <v>1</v>
      </c>
      <c r="E11" s="116"/>
      <c r="F11" s="39">
        <f>D11*E11</f>
        <v>0</v>
      </c>
    </row>
    <row r="12" spans="1:6" ht="12.75" x14ac:dyDescent="0.2">
      <c r="A12" s="54"/>
      <c r="B12" s="133" t="s">
        <v>50</v>
      </c>
      <c r="C12" s="133"/>
      <c r="D12" s="133"/>
      <c r="E12" s="133"/>
      <c r="F12" s="55">
        <f>SUM(F8:F11)</f>
        <v>0</v>
      </c>
    </row>
    <row r="13" spans="1:6" s="8" customFormat="1" ht="15" customHeight="1" x14ac:dyDescent="0.25">
      <c r="A13" s="23"/>
      <c r="B13" s="24"/>
      <c r="C13" s="13"/>
      <c r="D13" s="14"/>
      <c r="E13" s="14"/>
      <c r="F13" s="37"/>
    </row>
    <row r="14" spans="1:6" s="8" customFormat="1" ht="12" customHeight="1" x14ac:dyDescent="0.25">
      <c r="A14" s="20"/>
      <c r="B14" s="21"/>
      <c r="C14" s="87"/>
      <c r="D14" s="35"/>
      <c r="E14" s="35"/>
      <c r="F14" s="35"/>
    </row>
    <row r="15" spans="1:6" s="8" customFormat="1" ht="14.25" customHeight="1" x14ac:dyDescent="0.2">
      <c r="A15" s="22" t="s">
        <v>7</v>
      </c>
      <c r="B15" s="133" t="s">
        <v>2</v>
      </c>
      <c r="C15" s="134"/>
      <c r="D15" s="134"/>
      <c r="E15" s="134"/>
      <c r="F15" s="56"/>
    </row>
    <row r="16" spans="1:6" s="8" customFormat="1" ht="16.5" customHeight="1" x14ac:dyDescent="0.2">
      <c r="A16" s="51"/>
      <c r="B16" s="52"/>
      <c r="C16" s="33"/>
      <c r="D16" s="53"/>
      <c r="E16" s="53"/>
      <c r="F16" s="53"/>
    </row>
    <row r="17" spans="1:8" s="8" customFormat="1" ht="170.25" customHeight="1" x14ac:dyDescent="0.3">
      <c r="A17" s="30" t="s">
        <v>36</v>
      </c>
      <c r="B17" s="97" t="s">
        <v>78</v>
      </c>
      <c r="C17" s="32" t="s">
        <v>30</v>
      </c>
      <c r="D17" s="39">
        <v>13.93</v>
      </c>
      <c r="E17" s="103"/>
      <c r="F17" s="39">
        <f t="shared" ref="F17:F22" si="0">D17*E17</f>
        <v>0</v>
      </c>
    </row>
    <row r="18" spans="1:8" s="8" customFormat="1" ht="162" customHeight="1" x14ac:dyDescent="0.3">
      <c r="A18" s="30" t="s">
        <v>38</v>
      </c>
      <c r="B18" s="97" t="s">
        <v>79</v>
      </c>
      <c r="C18" s="32" t="s">
        <v>18</v>
      </c>
      <c r="D18" s="39">
        <v>228.21</v>
      </c>
      <c r="E18" s="103"/>
      <c r="F18" s="39">
        <f t="shared" si="0"/>
        <v>0</v>
      </c>
    </row>
    <row r="19" spans="1:8" s="8" customFormat="1" ht="207" customHeight="1" x14ac:dyDescent="0.3">
      <c r="A19" s="10" t="s">
        <v>39</v>
      </c>
      <c r="B19" s="97" t="s">
        <v>80</v>
      </c>
      <c r="C19" s="32" t="s">
        <v>18</v>
      </c>
      <c r="D19" s="39">
        <v>228.21</v>
      </c>
      <c r="E19" s="102"/>
      <c r="F19" s="39">
        <f t="shared" si="0"/>
        <v>0</v>
      </c>
    </row>
    <row r="20" spans="1:8" s="8" customFormat="1" ht="139.5" customHeight="1" x14ac:dyDescent="0.3">
      <c r="A20" s="50" t="s">
        <v>40</v>
      </c>
      <c r="B20" s="97" t="s">
        <v>81</v>
      </c>
      <c r="C20" s="11" t="s">
        <v>31</v>
      </c>
      <c r="D20" s="39">
        <v>6.85</v>
      </c>
      <c r="E20" s="102"/>
      <c r="F20" s="39">
        <f t="shared" si="0"/>
        <v>0</v>
      </c>
    </row>
    <row r="21" spans="1:8" s="8" customFormat="1" ht="99.75" customHeight="1" x14ac:dyDescent="0.3">
      <c r="A21" s="10" t="s">
        <v>41</v>
      </c>
      <c r="B21" s="97" t="s">
        <v>87</v>
      </c>
      <c r="C21" s="11" t="s">
        <v>31</v>
      </c>
      <c r="D21" s="39">
        <v>16.100000000000001</v>
      </c>
      <c r="E21" s="102"/>
      <c r="F21" s="39">
        <f t="shared" si="0"/>
        <v>0</v>
      </c>
      <c r="H21" s="8" t="s">
        <v>88</v>
      </c>
    </row>
    <row r="22" spans="1:8" ht="64.5" customHeight="1" x14ac:dyDescent="0.3">
      <c r="A22" s="10" t="s">
        <v>73</v>
      </c>
      <c r="B22" s="18" t="s">
        <v>85</v>
      </c>
      <c r="C22" s="11" t="s">
        <v>31</v>
      </c>
      <c r="D22" s="39">
        <v>9.02</v>
      </c>
      <c r="E22" s="102"/>
      <c r="F22" s="39">
        <f t="shared" si="0"/>
        <v>0</v>
      </c>
    </row>
    <row r="23" spans="1:8" ht="16.5" customHeight="1" x14ac:dyDescent="0.3">
      <c r="A23" s="20"/>
      <c r="B23" s="21"/>
      <c r="C23" s="87"/>
      <c r="D23" s="35"/>
      <c r="E23" s="35"/>
      <c r="F23" s="35"/>
    </row>
    <row r="24" spans="1:8" ht="14.4" x14ac:dyDescent="0.3">
      <c r="A24" s="25"/>
      <c r="B24" s="122" t="s">
        <v>53</v>
      </c>
      <c r="C24" s="123"/>
      <c r="D24" s="123"/>
      <c r="E24" s="123"/>
      <c r="F24" s="40">
        <f>SUM(F17:F22)</f>
        <v>0</v>
      </c>
    </row>
    <row r="25" spans="1:8" ht="14.4" x14ac:dyDescent="0.3">
      <c r="A25" s="23"/>
      <c r="B25" s="24"/>
      <c r="C25" s="13"/>
      <c r="D25" s="13"/>
      <c r="E25" s="13"/>
      <c r="F25" s="58"/>
    </row>
    <row r="26" spans="1:8" ht="14.4" x14ac:dyDescent="0.3">
      <c r="A26" s="23"/>
      <c r="B26" s="24"/>
      <c r="C26" s="13"/>
      <c r="D26" s="13"/>
      <c r="E26" s="13"/>
      <c r="F26" s="58"/>
    </row>
    <row r="27" spans="1:8" ht="17.25" customHeight="1" x14ac:dyDescent="0.3">
      <c r="A27" s="88" t="s">
        <v>44</v>
      </c>
      <c r="B27" s="131" t="s">
        <v>19</v>
      </c>
      <c r="C27" s="132"/>
      <c r="D27" s="132"/>
      <c r="E27" s="132"/>
      <c r="F27" s="45"/>
    </row>
    <row r="28" spans="1:8" s="85" customFormat="1" ht="164.25" customHeight="1" x14ac:dyDescent="0.3">
      <c r="A28" s="10" t="s">
        <v>42</v>
      </c>
      <c r="B28" s="97" t="s">
        <v>83</v>
      </c>
      <c r="C28" s="11" t="s">
        <v>3</v>
      </c>
      <c r="D28" s="39">
        <v>2</v>
      </c>
      <c r="E28" s="102"/>
      <c r="F28" s="39">
        <f>D28*E28</f>
        <v>0</v>
      </c>
    </row>
    <row r="29" spans="1:8" s="85" customFormat="1" ht="128.25" customHeight="1" x14ac:dyDescent="0.3">
      <c r="A29" s="10" t="s">
        <v>43</v>
      </c>
      <c r="B29" s="97" t="s">
        <v>84</v>
      </c>
      <c r="C29" s="98" t="s">
        <v>86</v>
      </c>
      <c r="D29" s="39">
        <v>151.83000000000001</v>
      </c>
      <c r="E29" s="102"/>
      <c r="F29" s="39">
        <f>D29*E29</f>
        <v>0</v>
      </c>
    </row>
    <row r="30" spans="1:8" s="62" customFormat="1" ht="13.8" x14ac:dyDescent="0.3">
      <c r="A30" s="89"/>
      <c r="B30" s="63"/>
      <c r="C30" s="63"/>
      <c r="D30" s="90"/>
      <c r="E30" s="90"/>
      <c r="F30" s="91"/>
    </row>
    <row r="31" spans="1:8" s="62" customFormat="1" ht="13.8" x14ac:dyDescent="0.3">
      <c r="A31" s="64"/>
      <c r="B31" s="131" t="s">
        <v>20</v>
      </c>
      <c r="C31" s="132"/>
      <c r="D31" s="132"/>
      <c r="E31" s="132"/>
      <c r="F31" s="45">
        <f>SUM(F28:F29)</f>
        <v>0</v>
      </c>
    </row>
    <row r="32" spans="1:8" s="62" customFormat="1" ht="23.25" customHeight="1" x14ac:dyDescent="0.3">
      <c r="A32" s="26"/>
      <c r="B32" s="19"/>
      <c r="C32" s="86"/>
      <c r="D32" s="42"/>
      <c r="E32" s="42"/>
      <c r="F32" s="42"/>
    </row>
    <row r="33" spans="1:6" s="62" customFormat="1" ht="13.8" x14ac:dyDescent="0.3">
      <c r="A33" s="66"/>
      <c r="B33" s="67"/>
      <c r="C33" s="68"/>
      <c r="D33" s="69"/>
      <c r="E33" s="69"/>
      <c r="F33" s="70"/>
    </row>
    <row r="34" spans="1:6" s="62" customFormat="1" ht="16.5" customHeight="1" x14ac:dyDescent="0.3">
      <c r="A34" s="71"/>
      <c r="B34" s="72"/>
      <c r="C34" s="73"/>
      <c r="D34" s="74"/>
      <c r="E34" s="74"/>
      <c r="F34" s="75"/>
    </row>
    <row r="35" spans="1:6" s="62" customFormat="1" ht="13.8" x14ac:dyDescent="0.3">
      <c r="A35" s="81"/>
      <c r="B35" s="82"/>
      <c r="C35" s="63"/>
      <c r="D35" s="83"/>
      <c r="E35" s="83"/>
      <c r="F35" s="84"/>
    </row>
    <row r="36" spans="1:6" s="62" customFormat="1" ht="14.4" x14ac:dyDescent="0.3">
      <c r="A36" s="26"/>
      <c r="B36" s="19"/>
      <c r="C36" s="86"/>
      <c r="D36" s="42"/>
      <c r="E36" s="42"/>
      <c r="F36" s="42"/>
    </row>
    <row r="37" spans="1:6" s="62" customFormat="1" ht="20.25" customHeight="1" x14ac:dyDescent="0.3">
      <c r="A37" s="49" t="s">
        <v>45</v>
      </c>
      <c r="B37" s="124" t="s">
        <v>25</v>
      </c>
      <c r="C37" s="125"/>
      <c r="D37" s="125"/>
      <c r="E37" s="125"/>
      <c r="F37" s="65"/>
    </row>
    <row r="38" spans="1:6" s="62" customFormat="1" ht="15" customHeight="1" x14ac:dyDescent="0.3">
      <c r="A38" s="26"/>
      <c r="B38" s="19"/>
      <c r="C38" s="86"/>
      <c r="D38" s="42"/>
      <c r="E38" s="42"/>
      <c r="F38" s="42"/>
    </row>
    <row r="39" spans="1:6" s="62" customFormat="1" ht="39" customHeight="1" x14ac:dyDescent="0.3">
      <c r="A39" s="10" t="s">
        <v>46</v>
      </c>
      <c r="B39" s="9" t="s">
        <v>134</v>
      </c>
      <c r="C39" s="11"/>
      <c r="D39" s="107"/>
      <c r="E39" s="106"/>
      <c r="F39" s="105"/>
    </row>
    <row r="40" spans="1:6" s="62" customFormat="1" ht="154.5" customHeight="1" x14ac:dyDescent="0.3">
      <c r="A40" s="10"/>
      <c r="B40" s="9" t="s">
        <v>124</v>
      </c>
      <c r="C40" s="11" t="s">
        <v>31</v>
      </c>
      <c r="D40" s="107">
        <v>227.5</v>
      </c>
      <c r="E40" s="106"/>
      <c r="F40" s="105">
        <f>D40*E40</f>
        <v>0</v>
      </c>
    </row>
    <row r="41" spans="1:6" s="62" customFormat="1" ht="142.5" customHeight="1" x14ac:dyDescent="0.3">
      <c r="A41" s="10"/>
      <c r="B41" s="97" t="s">
        <v>125</v>
      </c>
      <c r="C41" s="11" t="s">
        <v>31</v>
      </c>
      <c r="D41" s="39">
        <v>34.229999999999997</v>
      </c>
      <c r="E41" s="102"/>
      <c r="F41" s="39">
        <f>D41*E41</f>
        <v>0</v>
      </c>
    </row>
    <row r="42" spans="1:6" s="62" customFormat="1" ht="30" customHeight="1" x14ac:dyDescent="0.3">
      <c r="A42" s="10"/>
      <c r="B42" s="108" t="s">
        <v>97</v>
      </c>
      <c r="C42" s="11" t="s">
        <v>18</v>
      </c>
      <c r="D42" s="107">
        <v>910</v>
      </c>
      <c r="E42" s="106"/>
      <c r="F42" s="105">
        <f>D42*E42</f>
        <v>0</v>
      </c>
    </row>
    <row r="43" spans="1:6" s="62" customFormat="1" ht="28.5" customHeight="1" x14ac:dyDescent="0.3">
      <c r="A43" s="27"/>
      <c r="B43" s="108" t="s">
        <v>96</v>
      </c>
      <c r="C43" s="11" t="s">
        <v>18</v>
      </c>
      <c r="D43" s="107">
        <v>910</v>
      </c>
      <c r="E43" s="106"/>
      <c r="F43" s="105">
        <f>D43*E43</f>
        <v>0</v>
      </c>
    </row>
    <row r="44" spans="1:6" s="62" customFormat="1" ht="156" customHeight="1" x14ac:dyDescent="0.3">
      <c r="A44" s="10" t="s">
        <v>74</v>
      </c>
      <c r="B44" s="97" t="s">
        <v>82</v>
      </c>
      <c r="C44" s="11" t="s">
        <v>18</v>
      </c>
      <c r="D44" s="39">
        <v>228.21</v>
      </c>
      <c r="E44" s="102"/>
      <c r="F44" s="39">
        <f>D44*E44</f>
        <v>0</v>
      </c>
    </row>
    <row r="45" spans="1:6" s="62" customFormat="1" ht="13.8" x14ac:dyDescent="0.3">
      <c r="A45" s="46"/>
      <c r="B45" s="131" t="s">
        <v>65</v>
      </c>
      <c r="C45" s="132"/>
      <c r="D45" s="132"/>
      <c r="E45" s="132"/>
      <c r="F45" s="45">
        <f>SUM(F39:F44)</f>
        <v>0</v>
      </c>
    </row>
    <row r="46" spans="1:6" ht="14.4" x14ac:dyDescent="0.3">
      <c r="A46" s="26"/>
      <c r="B46" s="19"/>
      <c r="C46" s="86"/>
      <c r="D46" s="42"/>
      <c r="E46" s="42"/>
      <c r="F46" s="42"/>
    </row>
    <row r="47" spans="1:6" ht="15" customHeight="1" x14ac:dyDescent="0.3">
      <c r="A47" s="26"/>
      <c r="B47" s="19"/>
      <c r="C47" s="86"/>
      <c r="D47" s="42"/>
      <c r="E47" s="42"/>
      <c r="F47" s="42"/>
    </row>
    <row r="48" spans="1:6" ht="14.4" x14ac:dyDescent="0.3">
      <c r="A48" s="26"/>
      <c r="B48" s="19"/>
      <c r="C48" s="86"/>
      <c r="D48" s="42"/>
      <c r="E48" s="42"/>
      <c r="F48" s="42"/>
    </row>
    <row r="49" spans="1:6" ht="14.4" x14ac:dyDescent="0.3">
      <c r="A49" s="26"/>
      <c r="B49" s="19"/>
      <c r="C49" s="86"/>
      <c r="D49" s="42"/>
      <c r="E49" s="42"/>
      <c r="F49" s="42"/>
    </row>
    <row r="50" spans="1:6" ht="14.4" x14ac:dyDescent="0.3">
      <c r="A50" s="27"/>
      <c r="B50" s="126" t="s">
        <v>133</v>
      </c>
      <c r="C50" s="127"/>
      <c r="D50" s="127"/>
      <c r="E50" s="127"/>
      <c r="F50" s="42"/>
    </row>
    <row r="51" spans="1:6" ht="14.4" x14ac:dyDescent="0.3">
      <c r="A51" s="26"/>
      <c r="B51" s="19"/>
      <c r="C51" s="86"/>
      <c r="D51" s="42"/>
      <c r="E51" s="42"/>
      <c r="F51" s="42"/>
    </row>
    <row r="52" spans="1:6" ht="14.4" x14ac:dyDescent="0.3">
      <c r="A52" s="28" t="s">
        <v>6</v>
      </c>
      <c r="B52" s="126" t="s">
        <v>0</v>
      </c>
      <c r="C52" s="127"/>
      <c r="D52" s="127"/>
      <c r="E52" s="127"/>
      <c r="F52" s="43">
        <f>SUM(F12)</f>
        <v>0</v>
      </c>
    </row>
    <row r="53" spans="1:6" ht="14.4" x14ac:dyDescent="0.3">
      <c r="A53" s="28" t="s">
        <v>7</v>
      </c>
      <c r="B53" s="126" t="s">
        <v>2</v>
      </c>
      <c r="C53" s="127"/>
      <c r="D53" s="127"/>
      <c r="E53" s="127"/>
      <c r="F53" s="43">
        <f>SUM(F24)</f>
        <v>0</v>
      </c>
    </row>
    <row r="54" spans="1:6" ht="14.4" x14ac:dyDescent="0.3">
      <c r="A54" s="28" t="s">
        <v>44</v>
      </c>
      <c r="B54" s="126" t="s">
        <v>19</v>
      </c>
      <c r="C54" s="127"/>
      <c r="D54" s="127"/>
      <c r="E54" s="127"/>
      <c r="F54" s="43">
        <f>F31</f>
        <v>0</v>
      </c>
    </row>
    <row r="55" spans="1:6" ht="15" thickBot="1" x14ac:dyDescent="0.35">
      <c r="A55" s="28" t="s">
        <v>45</v>
      </c>
      <c r="B55" s="126" t="s">
        <v>25</v>
      </c>
      <c r="C55" s="127"/>
      <c r="D55" s="127"/>
      <c r="E55" s="127"/>
      <c r="F55" s="43">
        <f>F45</f>
        <v>0</v>
      </c>
    </row>
    <row r="56" spans="1:6" ht="15" thickTop="1" x14ac:dyDescent="0.3">
      <c r="A56" s="61"/>
      <c r="B56" s="129" t="s">
        <v>13</v>
      </c>
      <c r="C56" s="129"/>
      <c r="D56" s="129"/>
      <c r="E56" s="129"/>
      <c r="F56" s="92">
        <f>SUM(F52:F55)</f>
        <v>0</v>
      </c>
    </row>
    <row r="57" spans="1:6" ht="14.4" x14ac:dyDescent="0.3">
      <c r="A57" s="20"/>
      <c r="B57" s="130" t="s">
        <v>15</v>
      </c>
      <c r="C57" s="130"/>
      <c r="D57" s="130"/>
      <c r="E57" s="130"/>
      <c r="F57" s="93">
        <f>F56*0.25</f>
        <v>0</v>
      </c>
    </row>
    <row r="58" spans="1:6" ht="13.8" x14ac:dyDescent="0.3">
      <c r="B58" s="128" t="s">
        <v>14</v>
      </c>
      <c r="C58" s="128"/>
      <c r="D58" s="128"/>
      <c r="E58" s="128"/>
      <c r="F58" s="94">
        <f>SUM(F56+F57)</f>
        <v>0</v>
      </c>
    </row>
    <row r="59" spans="1:6" ht="14.4" x14ac:dyDescent="0.3">
      <c r="B59"/>
    </row>
    <row r="60" spans="1:6" x14ac:dyDescent="0.25">
      <c r="C60" s="6"/>
    </row>
    <row r="64" spans="1:6" ht="14.4" x14ac:dyDescent="0.3">
      <c r="A64" s="47"/>
      <c r="B64" s="16"/>
      <c r="C64"/>
      <c r="D64" s="4"/>
      <c r="E64" s="4"/>
      <c r="F64" s="15"/>
    </row>
    <row r="65" spans="1:6" ht="14.4" x14ac:dyDescent="0.3">
      <c r="A65" s="12"/>
      <c r="B65" s="17"/>
      <c r="C65"/>
      <c r="D65" s="4"/>
      <c r="E65" s="4"/>
      <c r="F65" s="15"/>
    </row>
    <row r="66" spans="1:6" ht="14.4" x14ac:dyDescent="0.3">
      <c r="A66" s="12"/>
      <c r="B66"/>
      <c r="C66"/>
      <c r="D66" s="4"/>
      <c r="E66" s="4"/>
      <c r="F66" s="4"/>
    </row>
  </sheetData>
  <sheetProtection password="C163" sheet="1" objects="1" scenarios="1"/>
  <protectedRanges>
    <protectedRange password="C163" sqref="B21" name="Kolnička konstrukcija"/>
    <protectedRange password="C163" sqref="C18" name="Kolnička konstrukcija_1"/>
    <protectedRange password="C163" sqref="C19" name="Kolnička konstrukcija_2"/>
    <protectedRange password="C163" sqref="C44" name="Kolnička konstrukcija_3"/>
  </protectedRanges>
  <mergeCells count="17">
    <mergeCell ref="B27:E27"/>
    <mergeCell ref="B4:E4"/>
    <mergeCell ref="B6:E6"/>
    <mergeCell ref="B12:E12"/>
    <mergeCell ref="B15:E15"/>
    <mergeCell ref="B24:E24"/>
    <mergeCell ref="B55:E55"/>
    <mergeCell ref="B56:E56"/>
    <mergeCell ref="B57:E57"/>
    <mergeCell ref="B58:E58"/>
    <mergeCell ref="B31:E31"/>
    <mergeCell ref="B37:E37"/>
    <mergeCell ref="B45:E45"/>
    <mergeCell ref="B50:E50"/>
    <mergeCell ref="B52:E52"/>
    <mergeCell ref="B53:E53"/>
    <mergeCell ref="B54:E54"/>
  </mergeCells>
  <pageMargins left="0.70866141732283472" right="0.70866141732283472" top="0.90686274509803921" bottom="0.74803149606299213" header="0.31496062992125984" footer="0.31496062992125984"/>
  <pageSetup paperSize="9" orientation="portrait" r:id="rId1"/>
  <headerFooter>
    <oddHeader>&amp;L&amp;10Konus d.o.o. 
Zrinsko Frankopanska 38 A
23000 Zadar&amp;C&amp;10OBORINSKA ODVODNJA ULICE MILE GOJSALIĆ
&amp;R&amp;10Zadar, kolovoz 2019.</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13"/>
  <sheetViews>
    <sheetView showZeros="0" workbookViewId="0">
      <selection activeCell="Q27" sqref="Q27"/>
    </sheetView>
  </sheetViews>
  <sheetFormatPr defaultRowHeight="14.4" x14ac:dyDescent="0.3"/>
  <cols>
    <col min="3" max="3" width="17.44140625" customWidth="1"/>
    <col min="5" max="5" width="12.6640625" customWidth="1"/>
    <col min="7" max="7" width="11.6640625" bestFit="1" customWidth="1"/>
  </cols>
  <sheetData>
    <row r="1" spans="3:7" ht="15" x14ac:dyDescent="0.25">
      <c r="C1" s="100" t="s">
        <v>93</v>
      </c>
    </row>
    <row r="2" spans="3:7" x14ac:dyDescent="0.3">
      <c r="C2" s="100" t="s">
        <v>122</v>
      </c>
    </row>
    <row r="5" spans="3:7" ht="15" x14ac:dyDescent="0.25">
      <c r="C5" s="100" t="s">
        <v>132</v>
      </c>
      <c r="G5" s="15">
        <f>'FEKALNA ODVODNJA'!F72</f>
        <v>0</v>
      </c>
    </row>
    <row r="6" spans="3:7" ht="15" x14ac:dyDescent="0.25">
      <c r="C6" s="100" t="s">
        <v>90</v>
      </c>
      <c r="G6" s="15">
        <f>'OBORINSKA ODVODNJA'!F85</f>
        <v>0</v>
      </c>
    </row>
    <row r="7" spans="3:7" ht="15" x14ac:dyDescent="0.25">
      <c r="C7" s="100" t="s">
        <v>130</v>
      </c>
      <c r="G7" s="15">
        <f>PROMETNICA!F56</f>
        <v>0</v>
      </c>
    </row>
    <row r="8" spans="3:7" ht="15" x14ac:dyDescent="0.25">
      <c r="C8" s="100"/>
      <c r="D8" s="100"/>
      <c r="E8" s="100"/>
      <c r="G8" s="15"/>
    </row>
    <row r="9" spans="3:7" ht="15" x14ac:dyDescent="0.25">
      <c r="C9" s="100" t="s">
        <v>92</v>
      </c>
      <c r="G9" s="15">
        <f>SUM(G5:G7)</f>
        <v>0</v>
      </c>
    </row>
    <row r="10" spans="3:7" ht="15" x14ac:dyDescent="0.25">
      <c r="C10" s="100"/>
      <c r="G10" s="15"/>
    </row>
    <row r="11" spans="3:7" ht="15" x14ac:dyDescent="0.25">
      <c r="D11" s="100" t="s">
        <v>15</v>
      </c>
      <c r="G11" s="15">
        <f>G9*25/100</f>
        <v>0</v>
      </c>
    </row>
    <row r="12" spans="3:7" ht="15" x14ac:dyDescent="0.25">
      <c r="G12" s="100"/>
    </row>
    <row r="13" spans="3:7" ht="15" x14ac:dyDescent="0.25">
      <c r="C13" s="100" t="s">
        <v>91</v>
      </c>
      <c r="G13" s="15">
        <f>SUM(G9,G11)</f>
        <v>0</v>
      </c>
    </row>
  </sheetData>
  <sheetProtection password="C163"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6</vt:i4>
      </vt:variant>
    </vt:vector>
  </HeadingPairs>
  <TitlesOfParts>
    <vt:vector size="10" baseType="lpstr">
      <vt:lpstr>FEKALNA ODVODNJA</vt:lpstr>
      <vt:lpstr>OBORINSKA ODVODNJA</vt:lpstr>
      <vt:lpstr>PROMETNICA</vt:lpstr>
      <vt:lpstr>REKAPITULACIJA</vt:lpstr>
      <vt:lpstr>'FEKALNA ODVODNJA'!Ispis_naslova</vt:lpstr>
      <vt:lpstr>'OBORINSKA ODVODNJA'!Ispis_naslova</vt:lpstr>
      <vt:lpstr>PROMETNICA!Ispis_naslova</vt:lpstr>
      <vt:lpstr>'FEKALNA ODVODNJA'!Podrucje_ispisa</vt:lpstr>
      <vt:lpstr>'OBORINSKA ODVODNJA'!Podrucje_ispisa</vt:lpstr>
      <vt:lpstr>PROMETNICA!Podrucje_ispisa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dc:creator>
  <cp:lastModifiedBy>Nikolina Mičić</cp:lastModifiedBy>
  <cp:lastPrinted>2019-08-12T08:25:56Z</cp:lastPrinted>
  <dcterms:created xsi:type="dcterms:W3CDTF">2012-11-12T12:42:38Z</dcterms:created>
  <dcterms:modified xsi:type="dcterms:W3CDTF">2019-10-04T06:41:50Z</dcterms:modified>
</cp:coreProperties>
</file>